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662"/>
  </bookViews>
  <sheets>
    <sheet name="Packing List" sheetId="3" r:id="rId1"/>
  </sheets>
  <definedNames>
    <definedName name="_xlnm._FilterDatabase" localSheetId="0" hidden="1">'Packing List'!$6:$9</definedName>
    <definedName name="_xlnm.Print_Area" localSheetId="0">'Packing List'!$A$1:$AI$46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3" i="3" l="1"/>
  <c r="AD43" i="3"/>
  <c r="AA43" i="3"/>
  <c r="X43" i="3"/>
  <c r="W43" i="3"/>
  <c r="AI42" i="3"/>
  <c r="AD42" i="3"/>
  <c r="AA42" i="3"/>
  <c r="X42" i="3"/>
  <c r="W42" i="3"/>
  <c r="AI41" i="3"/>
  <c r="AH41" i="3"/>
  <c r="AD41" i="3"/>
  <c r="AA41" i="3"/>
  <c r="W41" i="3"/>
  <c r="V41" i="3"/>
  <c r="F41" i="3"/>
  <c r="D41" i="3"/>
  <c r="AI40" i="3"/>
  <c r="AH40" i="3"/>
  <c r="AD40" i="3"/>
  <c r="AA40" i="3"/>
  <c r="W40" i="3"/>
  <c r="V40" i="3"/>
  <c r="F40" i="3"/>
  <c r="D40" i="3"/>
  <c r="AI39" i="3"/>
  <c r="AH39" i="3"/>
  <c r="AD39" i="3"/>
  <c r="AA39" i="3"/>
  <c r="W39" i="3"/>
  <c r="V39" i="3"/>
  <c r="F39" i="3"/>
  <c r="D39" i="3"/>
  <c r="AI38" i="3"/>
  <c r="AH38" i="3"/>
  <c r="AD38" i="3"/>
  <c r="AA38" i="3"/>
  <c r="W38" i="3"/>
  <c r="V38" i="3"/>
  <c r="F38" i="3"/>
  <c r="AI37" i="3"/>
  <c r="AD37" i="3"/>
  <c r="AA37" i="3"/>
  <c r="X37" i="3"/>
  <c r="W37" i="3"/>
  <c r="AI36" i="3"/>
  <c r="AH36" i="3"/>
  <c r="AD36" i="3"/>
  <c r="AA36" i="3"/>
  <c r="W36" i="3"/>
  <c r="V36" i="3"/>
  <c r="F36" i="3"/>
  <c r="D36" i="3"/>
  <c r="AI35" i="3"/>
  <c r="AH35" i="3"/>
  <c r="AD35" i="3"/>
  <c r="AA35" i="3"/>
  <c r="W35" i="3"/>
  <c r="V35" i="3"/>
  <c r="F35" i="3"/>
  <c r="D35" i="3"/>
  <c r="AI34" i="3"/>
  <c r="AH34" i="3"/>
  <c r="AD34" i="3"/>
  <c r="AA34" i="3"/>
  <c r="W34" i="3"/>
  <c r="V34" i="3"/>
  <c r="F34" i="3"/>
  <c r="D34" i="3"/>
  <c r="AI33" i="3"/>
  <c r="AH33" i="3"/>
  <c r="AD33" i="3"/>
  <c r="AA33" i="3"/>
  <c r="W33" i="3"/>
  <c r="V33" i="3"/>
  <c r="F33" i="3"/>
  <c r="AI32" i="3"/>
  <c r="AD32" i="3"/>
  <c r="AA32" i="3"/>
  <c r="X32" i="3"/>
  <c r="W32" i="3"/>
  <c r="AI31" i="3"/>
  <c r="AH31" i="3"/>
  <c r="AD31" i="3"/>
  <c r="AA31" i="3"/>
  <c r="W31" i="3"/>
  <c r="V31" i="3"/>
  <c r="F31" i="3"/>
  <c r="D31" i="3"/>
  <c r="AI30" i="3"/>
  <c r="AH30" i="3"/>
  <c r="AD30" i="3"/>
  <c r="AA30" i="3"/>
  <c r="W30" i="3"/>
  <c r="V30" i="3"/>
  <c r="F30" i="3"/>
  <c r="D30" i="3"/>
  <c r="AI29" i="3"/>
  <c r="AH29" i="3"/>
  <c r="AD29" i="3"/>
  <c r="AA29" i="3"/>
  <c r="W29" i="3"/>
  <c r="V29" i="3"/>
  <c r="F29" i="3"/>
  <c r="D29" i="3"/>
  <c r="AI28" i="3"/>
  <c r="AH28" i="3"/>
  <c r="AD28" i="3"/>
  <c r="AA28" i="3"/>
  <c r="W28" i="3"/>
  <c r="V28" i="3"/>
  <c r="F28" i="3"/>
  <c r="D28" i="3"/>
  <c r="AI27" i="3"/>
  <c r="AH27" i="3"/>
  <c r="AD27" i="3"/>
  <c r="AA27" i="3"/>
  <c r="W27" i="3"/>
  <c r="V27" i="3"/>
  <c r="F27" i="3"/>
  <c r="D27" i="3"/>
  <c r="AI26" i="3"/>
  <c r="AH26" i="3"/>
  <c r="AD26" i="3"/>
  <c r="AA26" i="3"/>
  <c r="W26" i="3"/>
  <c r="V26" i="3"/>
  <c r="F26" i="3"/>
  <c r="D26" i="3"/>
  <c r="AI25" i="3"/>
  <c r="AH25" i="3"/>
  <c r="AD25" i="3"/>
  <c r="AA25" i="3"/>
  <c r="W25" i="3"/>
  <c r="V25" i="3"/>
  <c r="F25" i="3"/>
  <c r="AI24" i="3"/>
  <c r="AD24" i="3"/>
  <c r="AA24" i="3"/>
  <c r="X24" i="3"/>
  <c r="W24" i="3"/>
  <c r="AI23" i="3"/>
  <c r="AH23" i="3"/>
  <c r="AD23" i="3"/>
  <c r="AA23" i="3"/>
  <c r="W23" i="3"/>
  <c r="V23" i="3"/>
  <c r="F23" i="3"/>
  <c r="D23" i="3"/>
  <c r="AI22" i="3"/>
  <c r="AH22" i="3"/>
  <c r="AD22" i="3"/>
  <c r="AA22" i="3"/>
  <c r="W22" i="3"/>
  <c r="V22" i="3"/>
  <c r="F22" i="3"/>
  <c r="D22" i="3"/>
  <c r="AI21" i="3"/>
  <c r="AH21" i="3"/>
  <c r="AD21" i="3"/>
  <c r="AA21" i="3"/>
  <c r="W21" i="3"/>
  <c r="V21" i="3"/>
  <c r="F21" i="3"/>
  <c r="D21" i="3"/>
  <c r="AI20" i="3"/>
  <c r="AH20" i="3"/>
  <c r="AD20" i="3"/>
  <c r="AA20" i="3"/>
  <c r="W20" i="3"/>
  <c r="V20" i="3"/>
  <c r="F20" i="3"/>
  <c r="AI19" i="3"/>
  <c r="AD19" i="3"/>
  <c r="AA19" i="3"/>
  <c r="X19" i="3"/>
  <c r="W19" i="3"/>
  <c r="AI18" i="3"/>
  <c r="AH18" i="3"/>
  <c r="AD18" i="3"/>
  <c r="AA18" i="3"/>
  <c r="W18" i="3"/>
  <c r="V18" i="3"/>
  <c r="F18" i="3"/>
  <c r="D18" i="3"/>
  <c r="AI17" i="3"/>
  <c r="AH17" i="3"/>
  <c r="AD17" i="3"/>
  <c r="AA17" i="3"/>
  <c r="W17" i="3"/>
  <c r="V17" i="3"/>
  <c r="F17" i="3"/>
  <c r="D17" i="3"/>
  <c r="AI16" i="3"/>
  <c r="AH16" i="3"/>
  <c r="AD16" i="3"/>
  <c r="AA16" i="3"/>
  <c r="W16" i="3"/>
  <c r="V16" i="3"/>
  <c r="F16" i="3"/>
  <c r="D16" i="3"/>
  <c r="AI15" i="3"/>
  <c r="AH15" i="3"/>
  <c r="AD15" i="3"/>
  <c r="AA15" i="3"/>
  <c r="W15" i="3"/>
  <c r="V15" i="3"/>
  <c r="F15" i="3"/>
  <c r="AI14" i="3"/>
  <c r="AD14" i="3"/>
  <c r="AA14" i="3"/>
  <c r="X14" i="3"/>
  <c r="W14" i="3"/>
  <c r="AI13" i="3"/>
  <c r="AH13" i="3"/>
  <c r="AD13" i="3"/>
  <c r="AA13" i="3"/>
  <c r="W13" i="3"/>
  <c r="V13" i="3"/>
  <c r="AI12" i="3"/>
  <c r="AH12" i="3"/>
  <c r="AD12" i="3"/>
  <c r="AA12" i="3"/>
  <c r="W12" i="3"/>
  <c r="V12" i="3"/>
  <c r="F12" i="3"/>
  <c r="D12" i="3"/>
  <c r="AI11" i="3"/>
  <c r="AH11" i="3"/>
  <c r="AD11" i="3"/>
  <c r="AA11" i="3"/>
  <c r="W11" i="3"/>
  <c r="V11" i="3"/>
  <c r="F11" i="3"/>
  <c r="D11" i="3"/>
  <c r="AI10" i="3"/>
  <c r="AH10" i="3"/>
  <c r="AD10" i="3"/>
  <c r="AA10" i="3"/>
  <c r="W10" i="3"/>
  <c r="V10" i="3"/>
  <c r="F10" i="3"/>
  <c r="D10" i="3"/>
  <c r="AI9" i="3"/>
  <c r="AH9" i="3"/>
  <c r="AD9" i="3"/>
  <c r="AA9" i="3"/>
  <c r="W9" i="3"/>
  <c r="V9" i="3"/>
  <c r="F9" i="3"/>
  <c r="D9" i="3"/>
  <c r="AI8" i="3"/>
  <c r="AH8" i="3"/>
  <c r="AD8" i="3"/>
  <c r="AA8" i="3"/>
  <c r="W8" i="3"/>
  <c r="V8" i="3"/>
  <c r="F8" i="3"/>
  <c r="D8" i="3"/>
  <c r="AI7" i="3"/>
  <c r="AH7" i="3"/>
  <c r="AD7" i="3"/>
  <c r="AA7" i="3"/>
  <c r="W7" i="3"/>
  <c r="V7" i="3"/>
  <c r="F7" i="3"/>
</calcChain>
</file>

<file path=xl/sharedStrings.xml><?xml version="1.0" encoding="utf-8"?>
<sst xmlns="http://schemas.openxmlformats.org/spreadsheetml/2006/main" count="158" uniqueCount="45">
  <si>
    <t xml:space="preserve"> PACKING LIST</t>
  </si>
  <si>
    <t>Sold to:</t>
  </si>
  <si>
    <t>JERKO</t>
  </si>
  <si>
    <t>6X40HQ</t>
  </si>
  <si>
    <t>Address:</t>
  </si>
  <si>
    <t>ORDER NO.</t>
  </si>
  <si>
    <t>STYLE</t>
  </si>
  <si>
    <t>COLOR</t>
  </si>
  <si>
    <t>C/NO.</t>
  </si>
  <si>
    <t>SIZE RUN</t>
  </si>
  <si>
    <t>PRS/
CTN</t>
  </si>
  <si>
    <t>P.K.G.
(CTNS)</t>
  </si>
  <si>
    <t>QTY
(PRS)</t>
  </si>
  <si>
    <t>NET(Kgs)</t>
  </si>
  <si>
    <t>G.W.(Kgs)</t>
  </si>
  <si>
    <t>MEA.(cm)</t>
  </si>
  <si>
    <t>VOL.(CBM)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</si>
  <si>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</si>
  <si>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</si>
  <si>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</si>
  <si>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</si>
  <si>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</si>
  <si>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</si>
  <si>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</si>
  <si>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</si>
  <si>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</si>
  <si>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</si>
  <si>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</si>
  <si>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</si>
  <si>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</si>
  <si>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12</t>
  </si>
  <si>
    <t>13</t>
  </si>
  <si>
    <t>CTN</t>
  </si>
  <si>
    <t>@</t>
  </si>
  <si>
    <t>TOTAL</t>
  </si>
  <si>
    <t>L</t>
  </si>
  <si>
    <t>W</t>
  </si>
  <si>
    <t>H</t>
  </si>
  <si>
    <t>FFGZ21892</t>
  </si>
  <si>
    <t>M0081ST</t>
  </si>
  <si>
    <t>TAN</t>
  </si>
  <si>
    <t>-</t>
  </si>
  <si>
    <r>
      <rPr>
        <b/>
        <sz val="12"/>
        <rFont val="Arial"/>
        <charset val="134"/>
      </rPr>
      <t xml:space="preserve">  1X40HQ CONTAINER NO.:</t>
    </r>
    <r>
      <rPr>
        <b/>
        <sz val="12"/>
        <rFont val="宋体"/>
        <charset val="134"/>
      </rPr>
      <t>　</t>
    </r>
    <r>
      <rPr>
        <b/>
        <sz val="12"/>
        <rFont val="Arial"/>
        <charset val="134"/>
      </rPr>
      <t xml:space="preserve">SEAL NO.:   SUB TOTAL:  </t>
    </r>
  </si>
  <si>
    <t xml:space="preserve"> </t>
  </si>
  <si>
    <t xml:space="preserve">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</si>
</sst>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_ &quot;$&quot;\ * #,##0.00_ ;_ &quot;$&quot;\ * \-#,##0.00_ ;_ &quot;$&quot;\ * &quot;-&quot;??_ ;_ @_ "/>
    <numFmt numFmtId="169" formatCode="0.000_ "/>
    <numFmt numFmtId="170" formatCode="0.00_ "/>
    <numFmt numFmtId="171" formatCode="0.0000_ "/>
  </numFmts>
  <fonts count="38">
    <font>
      <sz val="12"/>
      <name val="宋体"/>
      <charset val="134"/>
    </font>
    <font>
      <sz val="12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0"/>
      <name val="Arial"/>
    </font>
    <font>
      <sz val="10"/>
      <name val="Arial"/>
    </font>
    <font>
      <b/>
      <sz val="10"/>
      <color indexed="10"/>
      <name val="Arial"/>
    </font>
    <font>
      <b/>
      <sz val="10"/>
      <color indexed="10"/>
      <name val="Microsoft YaHei"/>
      <charset val="134"/>
    </font>
    <font>
      <b/>
      <sz val="10"/>
      <color rgb="FFFF0000"/>
      <name val="Arial"/>
    </font>
    <font>
      <b/>
      <sz val="10"/>
      <name val="Times New Roman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6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2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</fonts>
  <fills count="2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2"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/>
    <xf numFmtId="0" fontId="13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3" fillId="22" borderId="0" applyNumberFormat="0" applyBorder="0" applyAlignment="0" applyProtection="0"/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/>
    <xf numFmtId="0" fontId="15" fillId="0" borderId="15" applyNumberFormat="0" applyFill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/>
    <xf numFmtId="0" fontId="19" fillId="0" borderId="17" applyNumberFormat="0" applyFill="0" applyAlignment="0" applyProtection="0"/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0" fontId="24" fillId="0" borderId="0"/>
    <xf numFmtId="0" fontId="24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6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/>
    <xf numFmtId="0" fontId="26" fillId="0" borderId="20" applyNumberFormat="0" applyFill="0" applyAlignment="0" applyProtection="0"/>
    <xf numFmtId="168" fontId="24" fillId="0" borderId="0" applyFont="0" applyFill="0" applyBorder="0" applyAlignment="0" applyProtection="0"/>
    <xf numFmtId="0" fontId="27" fillId="14" borderId="22" applyNumberFormat="0" applyAlignment="0" applyProtection="0">
      <alignment vertical="center"/>
    </xf>
    <xf numFmtId="0" fontId="27" fillId="6" borderId="22" applyNumberFormat="0" applyAlignment="0" applyProtection="0"/>
    <xf numFmtId="0" fontId="27" fillId="14" borderId="22" applyNumberFormat="0" applyAlignment="0" applyProtection="0"/>
    <xf numFmtId="0" fontId="28" fillId="23" borderId="23" applyNumberFormat="0" applyAlignment="0" applyProtection="0">
      <alignment vertical="center"/>
    </xf>
    <xf numFmtId="0" fontId="29" fillId="23" borderId="23" applyNumberFormat="0" applyAlignment="0" applyProtection="0"/>
    <xf numFmtId="0" fontId="28" fillId="23" borderId="23" applyNumberFormat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/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3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3" fillId="28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/>
    <xf numFmtId="0" fontId="34" fillId="14" borderId="25" applyNumberFormat="0" applyAlignment="0" applyProtection="0">
      <alignment vertical="center"/>
    </xf>
    <xf numFmtId="0" fontId="34" fillId="6" borderId="25" applyNumberFormat="0" applyAlignment="0" applyProtection="0"/>
    <xf numFmtId="0" fontId="34" fillId="14" borderId="25" applyNumberFormat="0" applyAlignment="0" applyProtection="0"/>
    <xf numFmtId="0" fontId="35" fillId="8" borderId="22" applyNumberFormat="0" applyAlignment="0" applyProtection="0">
      <alignment vertical="center"/>
    </xf>
    <xf numFmtId="0" fontId="35" fillId="8" borderId="22" applyNumberFormat="0" applyAlignment="0" applyProtection="0"/>
    <xf numFmtId="0" fontId="37" fillId="10" borderId="26" applyNumberFormat="0" applyFont="0" applyAlignment="0" applyProtection="0">
      <alignment vertical="center"/>
    </xf>
    <xf numFmtId="0" fontId="24" fillId="10" borderId="26" applyNumberFormat="0" applyFont="0" applyAlignment="0" applyProtection="0"/>
  </cellStyleXfs>
  <cellXfs count="6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1" fillId="2" borderId="0" xfId="0" applyFont="1" applyFill="1" applyAlignment="1">
      <alignment horizontal="center" vertical="center" wrapText="1"/>
    </xf>
    <xf numFmtId="169" fontId="1" fillId="0" borderId="0" xfId="0" applyNumberFormat="1" applyFont="1" applyFill="1" applyAlignment="1">
      <alignment horizontal="center" vertical="center" wrapText="1"/>
    </xf>
    <xf numFmtId="170" fontId="1" fillId="0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Fill="1"/>
    <xf numFmtId="0" fontId="3" fillId="0" borderId="0" xfId="62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wrapText="1"/>
    </xf>
    <xf numFmtId="0" fontId="4" fillId="4" borderId="1" xfId="61" applyFont="1" applyFill="1" applyBorder="1" applyAlignment="1">
      <alignment horizontal="center" vertical="center" wrapText="1"/>
    </xf>
    <xf numFmtId="0" fontId="5" fillId="2" borderId="1" xfId="6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0" fontId="1" fillId="0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0" fontId="5" fillId="0" borderId="1" xfId="0" applyNumberFormat="1" applyFont="1" applyFill="1" applyBorder="1" applyAlignment="1">
      <alignment horizontal="center" vertical="center" wrapText="1"/>
    </xf>
    <xf numFmtId="171" fontId="5" fillId="3" borderId="1" xfId="0" applyNumberFormat="1" applyFont="1" applyFill="1" applyBorder="1" applyAlignment="1">
      <alignment horizontal="center" vertical="center" wrapText="1"/>
    </xf>
    <xf numFmtId="0" fontId="7" fillId="0" borderId="14" xfId="0" quotePrefix="1" applyFont="1" applyFill="1" applyBorder="1" applyAlignment="1">
      <alignment horizontal="center" vertical="center"/>
    </xf>
    <xf numFmtId="0" fontId="2" fillId="0" borderId="0" xfId="62" applyFont="1" applyFill="1" applyAlignment="1">
      <alignment horizontal="center" vertical="center" wrapText="1"/>
    </xf>
    <xf numFmtId="0" fontId="2" fillId="2" borderId="0" xfId="62" applyFont="1" applyFill="1" applyAlignment="1">
      <alignment horizontal="center" vertical="center" wrapText="1"/>
    </xf>
    <xf numFmtId="0" fontId="2" fillId="3" borderId="0" xfId="62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4" xfId="62" applyFont="1" applyFill="1" applyBorder="1" applyAlignment="1">
      <alignment horizontal="center" vertical="center" wrapText="1"/>
    </xf>
    <xf numFmtId="0" fontId="5" fillId="0" borderId="14" xfId="6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5" fillId="2" borderId="1" xfId="62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 vertical="center" wrapText="1"/>
    </xf>
    <xf numFmtId="0" fontId="4" fillId="0" borderId="3" xfId="62" applyFont="1" applyFill="1" applyBorder="1" applyAlignment="1">
      <alignment horizontal="center" vertical="center" wrapText="1"/>
    </xf>
    <xf numFmtId="0" fontId="4" fillId="0" borderId="5" xfId="62" applyFont="1" applyFill="1" applyBorder="1" applyAlignment="1">
      <alignment horizontal="center" vertical="center" wrapText="1"/>
    </xf>
    <xf numFmtId="0" fontId="4" fillId="0" borderId="0" xfId="62" applyFont="1" applyFill="1" applyAlignment="1">
      <alignment horizontal="center" vertical="center" wrapText="1"/>
    </xf>
    <xf numFmtId="0" fontId="4" fillId="0" borderId="8" xfId="62" applyFont="1" applyFill="1" applyBorder="1" applyAlignment="1">
      <alignment horizontal="center" vertical="center" wrapText="1"/>
    </xf>
    <xf numFmtId="0" fontId="4" fillId="0" borderId="9" xfId="62" applyFont="1" applyFill="1" applyBorder="1" applyAlignment="1">
      <alignment horizontal="center" vertical="center" wrapText="1"/>
    </xf>
  </cellXfs>
  <cellStyles count="102">
    <cellStyle name="20% - 强调文字颜色 1 10" xfId="1"/>
    <cellStyle name="20% - 强调文字颜色 1 15" xfId="2"/>
    <cellStyle name="20% - 强调文字颜色 1 2 10" xfId="3"/>
    <cellStyle name="20% - 强调文字颜色 2 10" xfId="4"/>
    <cellStyle name="20% - 强调文字颜色 2 15" xfId="5"/>
    <cellStyle name="20% - 强调文字颜色 2 2 10" xfId="6"/>
    <cellStyle name="20% - 强调文字颜色 3 10" xfId="7"/>
    <cellStyle name="20% - 强调文字颜色 3 15" xfId="8"/>
    <cellStyle name="20% - 强调文字颜色 3 2 10" xfId="9"/>
    <cellStyle name="20% - 强调文字颜色 4 10" xfId="10"/>
    <cellStyle name="20% - 强调文字颜色 4 2 10" xfId="11"/>
    <cellStyle name="20% - 强调文字颜色 5 10" xfId="12"/>
    <cellStyle name="20% - 强调文字颜色 5 15" xfId="13"/>
    <cellStyle name="20% - 强调文字颜色 6 10" xfId="14"/>
    <cellStyle name="40% - 强调文字颜色 1 10" xfId="15"/>
    <cellStyle name="40% - 强调文字颜色 1 15" xfId="16"/>
    <cellStyle name="40% - 强调文字颜色 1 2 10" xfId="17"/>
    <cellStyle name="40% - 强调文字颜色 2 10" xfId="18"/>
    <cellStyle name="40% - 强调文字颜色 2 15" xfId="19"/>
    <cellStyle name="40% - 强调文字颜色 3 10" xfId="20"/>
    <cellStyle name="40% - 强调文字颜色 3 15" xfId="21"/>
    <cellStyle name="40% - 强调文字颜色 3 2 10" xfId="22"/>
    <cellStyle name="40% - 强调文字颜色 6 10" xfId="23"/>
    <cellStyle name="40% - 强调文字颜色 6 2 10" xfId="24"/>
    <cellStyle name="60% - 强调文字颜色 1 10" xfId="25"/>
    <cellStyle name="60% - 强调文字颜色 1 15" xfId="26"/>
    <cellStyle name="60% - 强调文字颜色 1 2 10" xfId="27"/>
    <cellStyle name="60% - 强调文字颜色 2 10" xfId="28"/>
    <cellStyle name="60% - 强调文字颜色 2 15" xfId="29"/>
    <cellStyle name="60% - 强调文字颜色 2 2 10" xfId="30"/>
    <cellStyle name="60% - 强调文字颜色 3 10" xfId="31"/>
    <cellStyle name="60% - 强调文字颜色 3 15" xfId="32"/>
    <cellStyle name="60% - 强调文字颜色 3 2 10" xfId="33"/>
    <cellStyle name="60% - 强调文字颜色 4 10" xfId="34"/>
    <cellStyle name="60% - 强调文字颜色 4 15" xfId="35"/>
    <cellStyle name="60% - 强调文字颜色 4 2 10" xfId="36"/>
    <cellStyle name="60% - 强调文字颜色 5 10" xfId="37"/>
    <cellStyle name="60% - 强调文字颜色 5 2 10" xfId="38"/>
    <cellStyle name="60% - 强调文字颜色 6 10" xfId="39"/>
    <cellStyle name="60% - 强调文字颜色 6 15" xfId="40"/>
    <cellStyle name="60% - 强调文字颜色 6 2 10" xfId="41"/>
    <cellStyle name="Normal" xfId="0" builtinId="0"/>
    <cellStyle name="好 10" xfId="63"/>
    <cellStyle name="好 15" xfId="64"/>
    <cellStyle name="差 10" xfId="57"/>
    <cellStyle name="差 15" xfId="58"/>
    <cellStyle name="常规 208" xfId="59"/>
    <cellStyle name="常规 212" xfId="60"/>
    <cellStyle name="常规 5" xfId="61"/>
    <cellStyle name="常规_Sheet1" xfId="62"/>
    <cellStyle name="强调文字颜色 1 10" xfId="81"/>
    <cellStyle name="强调文字颜色 1 2 10" xfId="82"/>
    <cellStyle name="强调文字颜色 2 10" xfId="83"/>
    <cellStyle name="强调文字颜色 2 15" xfId="84"/>
    <cellStyle name="强调文字颜色 2 2 10" xfId="85"/>
    <cellStyle name="强调文字颜色 3 10" xfId="86"/>
    <cellStyle name="强调文字颜色 3 15" xfId="87"/>
    <cellStyle name="强调文字颜色 3 2 10" xfId="88"/>
    <cellStyle name="强调文字颜色 4 15" xfId="89"/>
    <cellStyle name="强调文字颜色 6 10" xfId="90"/>
    <cellStyle name="强调文字颜色 6 15" xfId="91"/>
    <cellStyle name="强调文字颜色 6 2 10" xfId="92"/>
    <cellStyle name="标题 1 10" xfId="42"/>
    <cellStyle name="标题 1 15" xfId="43"/>
    <cellStyle name="标题 1 2 10" xfId="44"/>
    <cellStyle name="标题 10" xfId="45"/>
    <cellStyle name="标题 10 2" xfId="46"/>
    <cellStyle name="标题 2 10" xfId="47"/>
    <cellStyle name="标题 2 15" xfId="48"/>
    <cellStyle name="标题 2 2 10" xfId="49"/>
    <cellStyle name="标题 3 10" xfId="50"/>
    <cellStyle name="标题 3 15" xfId="51"/>
    <cellStyle name="标题 3 2 10" xfId="52"/>
    <cellStyle name="标题 4 10" xfId="53"/>
    <cellStyle name="标题 4 15" xfId="54"/>
    <cellStyle name="标题 4 2 10" xfId="55"/>
    <cellStyle name="标题 5 10" xfId="56"/>
    <cellStyle name="检查单元格 10" xfId="72"/>
    <cellStyle name="检查单元格 15" xfId="73"/>
    <cellStyle name="检查单元格 2 10" xfId="74"/>
    <cellStyle name="汇总 10" xfId="65"/>
    <cellStyle name="汇总 15" xfId="66"/>
    <cellStyle name="汇总 2 10" xfId="67"/>
    <cellStyle name="注释 10" xfId="100"/>
    <cellStyle name="注释 15" xfId="101"/>
    <cellStyle name="解释性文本 10" xfId="75"/>
    <cellStyle name="解释性文本 15" xfId="76"/>
    <cellStyle name="警告文本 10" xfId="77"/>
    <cellStyle name="警告文本 15" xfId="78"/>
    <cellStyle name="计算 10" xfId="69"/>
    <cellStyle name="计算 15" xfId="70"/>
    <cellStyle name="计算 2 10" xfId="71"/>
    <cellStyle name="货币 2" xfId="68"/>
    <cellStyle name="输入 10" xfId="98"/>
    <cellStyle name="输入 15" xfId="99"/>
    <cellStyle name="输出 10" xfId="95"/>
    <cellStyle name="输出 15" xfId="96"/>
    <cellStyle name="输出 2 10" xfId="97"/>
    <cellStyle name="适中 10" xfId="93"/>
    <cellStyle name="适中 15" xfId="94"/>
    <cellStyle name="链接单元格 10" xfId="79"/>
    <cellStyle name="链接单元格 15" xfId="80"/>
  </cellStyles>
  <dxfs count="0"/>
  <tableStyles count="0" defaultTableStyle="TableStyleMedium2" defaultPivotStyle="PivotStyleLight16"/>
  <colors>
    <mruColors>
      <color rgb="FFB4A495"/>
      <color rgb="FFC7B7A8"/>
      <color rgb="FFB9AD9F"/>
      <color rgb="FFC9B9AA"/>
      <color rgb="FF000000"/>
      <color rgb="FFFF0000"/>
      <color rgb="FF0000FF"/>
      <color rgb="FFFFC000"/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ES46"/>
  <sheetViews>
    <sheetView tabSelected="1" view="pageBreakPreview" topLeftCell="C1" zoomScale="80" zoomScaleNormal="80" zoomScaleSheetLayoutView="80" workbookViewId="0">
      <selection activeCell="B3" sqref="B3:X3"/>
    </sheetView>
  </sheetViews>
  <sheetFormatPr defaultColWidth="9" defaultRowHeight="15"/>
  <cols>
    <col min="1" max="1" width="11.25" style="1" customWidth="1"/>
    <col min="2" max="2" width="10.75" style="1" customWidth="1"/>
    <col min="3" max="3" width="19.375" style="1" customWidth="1"/>
    <col min="4" max="6" width="5.625" style="1" customWidth="1"/>
    <col min="7" max="21" width="4.25" style="1" customWidth="1"/>
    <col min="22" max="22" width="5.75" style="4" customWidth="1"/>
    <col min="23" max="23" width="6.875" style="1" customWidth="1"/>
    <col min="24" max="24" width="7" style="1" customWidth="1"/>
    <col min="25" max="25" width="6.125" style="1" customWidth="1"/>
    <col min="26" max="26" width="3.875" style="1" customWidth="1"/>
    <col min="27" max="27" width="8.375" style="1" customWidth="1"/>
    <col min="28" max="28" width="6.375" style="1" customWidth="1"/>
    <col min="29" max="29" width="3.875" style="1" customWidth="1"/>
    <col min="30" max="30" width="8.5" style="1" customWidth="1"/>
    <col min="31" max="31" width="5.75" style="5" customWidth="1"/>
    <col min="32" max="32" width="6.25" style="6" customWidth="1"/>
    <col min="33" max="33" width="5.75" style="6" customWidth="1"/>
    <col min="34" max="34" width="7.375" style="1" customWidth="1"/>
    <col min="35" max="35" width="17.5" style="7" customWidth="1"/>
    <col min="36" max="16372" width="9" style="1"/>
    <col min="16373" max="16373" width="9" style="8"/>
    <col min="16374" max="16384" width="9" style="1"/>
  </cols>
  <sheetData>
    <row r="1" spans="1:35" ht="24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9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40"/>
    </row>
    <row r="2" spans="1:35" s="1" customFormat="1" ht="23.1" customHeight="1">
      <c r="A2" s="9" t="s">
        <v>1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3"/>
      <c r="W2" s="41"/>
      <c r="X2" s="41"/>
      <c r="AE2" s="5"/>
      <c r="AF2" s="6"/>
      <c r="AG2" s="6"/>
      <c r="AI2" s="7" t="s">
        <v>3</v>
      </c>
    </row>
    <row r="3" spans="1:35" s="2" customFormat="1" ht="29.1" customHeight="1">
      <c r="A3" s="9" t="s">
        <v>4</v>
      </c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41"/>
      <c r="X3" s="41"/>
      <c r="Y3" s="1"/>
      <c r="Z3" s="1"/>
      <c r="AA3" s="1"/>
      <c r="AD3" s="1"/>
      <c r="AE3" s="5"/>
      <c r="AF3" s="6"/>
      <c r="AG3" s="31"/>
      <c r="AI3" s="32"/>
    </row>
    <row r="4" spans="1:35" ht="20.100000000000001" customHeight="1">
      <c r="A4" s="48" t="s">
        <v>5</v>
      </c>
      <c r="B4" s="48" t="s">
        <v>6</v>
      </c>
      <c r="C4" s="48" t="s">
        <v>7</v>
      </c>
      <c r="D4" s="58" t="s">
        <v>8</v>
      </c>
      <c r="E4" s="59"/>
      <c r="F4" s="59"/>
      <c r="G4" s="44" t="s">
        <v>9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  <c r="V4" s="53" t="s">
        <v>10</v>
      </c>
      <c r="W4" s="54" t="s">
        <v>11</v>
      </c>
      <c r="X4" s="54" t="s">
        <v>12</v>
      </c>
      <c r="Y4" s="54" t="s">
        <v>13</v>
      </c>
      <c r="Z4" s="54"/>
      <c r="AA4" s="54"/>
      <c r="AB4" s="54" t="s">
        <v>14</v>
      </c>
      <c r="AC4" s="54"/>
      <c r="AD4" s="54"/>
      <c r="AE4" s="55" t="s">
        <v>15</v>
      </c>
      <c r="AF4" s="55"/>
      <c r="AG4" s="55"/>
      <c r="AH4" s="56" t="s">
        <v>16</v>
      </c>
      <c r="AI4" s="57"/>
    </row>
    <row r="5" spans="1:35" ht="20.100000000000001" customHeight="1">
      <c r="A5" s="48"/>
      <c r="B5" s="48"/>
      <c r="C5" s="48"/>
      <c r="D5" s="60"/>
      <c r="E5" s="61"/>
      <c r="F5" s="61"/>
      <c r="G5" s="49" t="s">
        <v>17</v>
      </c>
      <c r="H5" s="51" t="s">
        <v>18</v>
      </c>
      <c r="I5" s="51" t="s">
        <v>19</v>
      </c>
      <c r="J5" s="51" t="s">
        <v>20</v>
      </c>
      <c r="K5" s="51" t="s">
        <v>21</v>
      </c>
      <c r="L5" s="51" t="s">
        <v>22</v>
      </c>
      <c r="M5" s="51" t="s">
        <v>23</v>
      </c>
      <c r="N5" s="51" t="s">
        <v>24</v>
      </c>
      <c r="O5" s="51" t="s">
        <v>25</v>
      </c>
      <c r="P5" s="51" t="s">
        <v>26</v>
      </c>
      <c r="Q5" s="51" t="s">
        <v>27</v>
      </c>
      <c r="R5" s="51" t="s">
        <v>28</v>
      </c>
      <c r="S5" s="51" t="s">
        <v>29</v>
      </c>
      <c r="T5" s="51" t="s">
        <v>30</v>
      </c>
      <c r="U5" s="51" t="s">
        <v>31</v>
      </c>
      <c r="V5" s="53"/>
      <c r="W5" s="54"/>
      <c r="X5" s="54"/>
      <c r="Y5" s="54"/>
      <c r="Z5" s="54"/>
      <c r="AA5" s="54"/>
      <c r="AB5" s="54"/>
      <c r="AC5" s="54"/>
      <c r="AD5" s="54"/>
      <c r="AE5" s="55"/>
      <c r="AF5" s="55"/>
      <c r="AG5" s="55"/>
      <c r="AH5" s="56"/>
      <c r="AI5" s="57"/>
    </row>
    <row r="6" spans="1:35" ht="20.100000000000001" customHeight="1">
      <c r="A6" s="48"/>
      <c r="B6" s="48"/>
      <c r="C6" s="48"/>
      <c r="D6" s="62"/>
      <c r="E6" s="63"/>
      <c r="F6" s="63"/>
      <c r="G6" s="50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3"/>
      <c r="W6" s="54"/>
      <c r="X6" s="54"/>
      <c r="Y6" s="19" t="s">
        <v>32</v>
      </c>
      <c r="Z6" s="19" t="s">
        <v>33</v>
      </c>
      <c r="AA6" s="19" t="s">
        <v>34</v>
      </c>
      <c r="AB6" s="19" t="s">
        <v>32</v>
      </c>
      <c r="AC6" s="19" t="s">
        <v>33</v>
      </c>
      <c r="AD6" s="19" t="s">
        <v>34</v>
      </c>
      <c r="AE6" s="25" t="s">
        <v>35</v>
      </c>
      <c r="AF6" s="26" t="s">
        <v>36</v>
      </c>
      <c r="AG6" s="26" t="s">
        <v>37</v>
      </c>
      <c r="AH6" s="33" t="s">
        <v>32</v>
      </c>
      <c r="AI6" s="34" t="s">
        <v>34</v>
      </c>
    </row>
    <row r="7" spans="1:35" s="1" customFormat="1" ht="20.100000000000001" customHeight="1">
      <c r="A7" s="10" t="s">
        <v>38</v>
      </c>
      <c r="B7" s="11" t="s">
        <v>39</v>
      </c>
      <c r="C7" s="12" t="s">
        <v>40</v>
      </c>
      <c r="D7" s="13">
        <v>1</v>
      </c>
      <c r="E7" s="37" t="s">
        <v>41</v>
      </c>
      <c r="F7" s="13">
        <f>SUM(W7)</f>
        <v>100</v>
      </c>
      <c r="G7" s="14">
        <v>6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20"/>
      <c r="T7" s="20"/>
      <c r="U7" s="20"/>
      <c r="V7" s="21">
        <f t="shared" ref="V7:V13" si="0">SUM(G7:U7)</f>
        <v>6</v>
      </c>
      <c r="W7" s="10">
        <f t="shared" ref="W7:W13" si="1">X7/V7</f>
        <v>100</v>
      </c>
      <c r="X7" s="10">
        <v>600</v>
      </c>
      <c r="Y7" s="27">
        <v>9.32</v>
      </c>
      <c r="Z7" s="19" t="s">
        <v>33</v>
      </c>
      <c r="AA7" s="28">
        <f t="shared" ref="AA7:AA13" si="2">W7*Y7</f>
        <v>932</v>
      </c>
      <c r="AB7" s="28">
        <v>10.25</v>
      </c>
      <c r="AC7" s="19" t="s">
        <v>33</v>
      </c>
      <c r="AD7" s="28">
        <f t="shared" ref="AD7:AD13" si="3">AB7*W7</f>
        <v>1025</v>
      </c>
      <c r="AE7" s="29">
        <v>75</v>
      </c>
      <c r="AF7" s="30">
        <v>31</v>
      </c>
      <c r="AG7" s="30">
        <v>29</v>
      </c>
      <c r="AH7" s="35">
        <f t="shared" ref="AH7:AH13" si="4">AE7*AF7*AG7/1000000</f>
        <v>6.7424999999999999E-2</v>
      </c>
      <c r="AI7" s="36">
        <f t="shared" ref="AI7:AI13" si="5">AH7*W7</f>
        <v>6.7424999999999997</v>
      </c>
    </row>
    <row r="8" spans="1:35" s="3" customFormat="1" ht="20.100000000000001" customHeight="1">
      <c r="A8" s="10"/>
      <c r="B8" s="15"/>
      <c r="C8" s="12" t="s">
        <v>40</v>
      </c>
      <c r="D8" s="13">
        <f t="shared" ref="D8:D12" si="6">SUM(F7)+1</f>
        <v>101</v>
      </c>
      <c r="E8" s="13"/>
      <c r="F8" s="13">
        <f t="shared" ref="F8:F12" si="7">SUM(W8,F7)</f>
        <v>200</v>
      </c>
      <c r="G8" s="14"/>
      <c r="H8" s="14">
        <v>6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20"/>
      <c r="T8" s="20"/>
      <c r="U8" s="20"/>
      <c r="V8" s="21">
        <f t="shared" si="0"/>
        <v>6</v>
      </c>
      <c r="W8" s="10">
        <f t="shared" si="1"/>
        <v>100</v>
      </c>
      <c r="X8" s="10">
        <v>600</v>
      </c>
      <c r="Y8" s="27">
        <v>9.32</v>
      </c>
      <c r="Z8" s="19" t="s">
        <v>33</v>
      </c>
      <c r="AA8" s="28">
        <f t="shared" si="2"/>
        <v>932</v>
      </c>
      <c r="AB8" s="28">
        <v>10.6</v>
      </c>
      <c r="AC8" s="19" t="s">
        <v>33</v>
      </c>
      <c r="AD8" s="28">
        <f t="shared" si="3"/>
        <v>1060</v>
      </c>
      <c r="AE8" s="29">
        <v>75</v>
      </c>
      <c r="AF8" s="30">
        <v>31</v>
      </c>
      <c r="AG8" s="30">
        <v>29</v>
      </c>
      <c r="AH8" s="35">
        <f t="shared" si="4"/>
        <v>6.7424999999999999E-2</v>
      </c>
      <c r="AI8" s="36">
        <f t="shared" si="5"/>
        <v>6.7424999999999997</v>
      </c>
    </row>
    <row r="9" spans="1:35" s="3" customFormat="1" ht="20.100000000000001" customHeight="1">
      <c r="A9" s="10"/>
      <c r="B9" s="16"/>
      <c r="C9" s="12" t="s">
        <v>40</v>
      </c>
      <c r="D9" s="13">
        <f t="shared" si="6"/>
        <v>201</v>
      </c>
      <c r="E9" s="13"/>
      <c r="F9" s="13">
        <f t="shared" si="7"/>
        <v>300</v>
      </c>
      <c r="G9" s="14"/>
      <c r="H9" s="14"/>
      <c r="I9" s="14">
        <v>6</v>
      </c>
      <c r="J9" s="14"/>
      <c r="K9" s="14"/>
      <c r="L9" s="14"/>
      <c r="M9" s="14"/>
      <c r="N9" s="14"/>
      <c r="O9" s="14"/>
      <c r="P9" s="14"/>
      <c r="Q9" s="14"/>
      <c r="R9" s="14"/>
      <c r="S9" s="20"/>
      <c r="T9" s="20"/>
      <c r="U9" s="20"/>
      <c r="V9" s="21">
        <f t="shared" si="0"/>
        <v>6</v>
      </c>
      <c r="W9" s="10">
        <f t="shared" si="1"/>
        <v>100</v>
      </c>
      <c r="X9" s="10">
        <v>600</v>
      </c>
      <c r="Y9" s="27">
        <v>9.32</v>
      </c>
      <c r="Z9" s="19" t="s">
        <v>33</v>
      </c>
      <c r="AA9" s="28">
        <f t="shared" si="2"/>
        <v>932</v>
      </c>
      <c r="AB9" s="28">
        <v>10.75</v>
      </c>
      <c r="AC9" s="19" t="s">
        <v>33</v>
      </c>
      <c r="AD9" s="28">
        <f t="shared" si="3"/>
        <v>1075</v>
      </c>
      <c r="AE9" s="29">
        <v>75</v>
      </c>
      <c r="AF9" s="30">
        <v>31</v>
      </c>
      <c r="AG9" s="30">
        <v>29</v>
      </c>
      <c r="AH9" s="35">
        <f t="shared" si="4"/>
        <v>6.7424999999999999E-2</v>
      </c>
      <c r="AI9" s="36">
        <f t="shared" si="5"/>
        <v>6.7424999999999997</v>
      </c>
    </row>
    <row r="10" spans="1:35" s="3" customFormat="1" ht="20.100000000000001" customHeight="1">
      <c r="A10" s="10"/>
      <c r="B10" s="16"/>
      <c r="C10" s="12" t="s">
        <v>40</v>
      </c>
      <c r="D10" s="13">
        <f t="shared" si="6"/>
        <v>301</v>
      </c>
      <c r="E10" s="13"/>
      <c r="F10" s="13">
        <f t="shared" si="7"/>
        <v>400</v>
      </c>
      <c r="G10" s="17"/>
      <c r="H10" s="17"/>
      <c r="I10" s="14"/>
      <c r="J10" s="14">
        <v>6</v>
      </c>
      <c r="K10" s="14"/>
      <c r="L10" s="14"/>
      <c r="M10" s="14"/>
      <c r="N10" s="14"/>
      <c r="O10" s="14"/>
      <c r="P10" s="14"/>
      <c r="Q10" s="14"/>
      <c r="R10" s="14"/>
      <c r="S10" s="20"/>
      <c r="T10" s="20"/>
      <c r="U10" s="20"/>
      <c r="V10" s="21">
        <f t="shared" si="0"/>
        <v>6</v>
      </c>
      <c r="W10" s="10">
        <f t="shared" si="1"/>
        <v>100</v>
      </c>
      <c r="X10" s="10">
        <v>600</v>
      </c>
      <c r="Y10" s="27">
        <v>9.32</v>
      </c>
      <c r="Z10" s="19" t="s">
        <v>33</v>
      </c>
      <c r="AA10" s="28">
        <f t="shared" si="2"/>
        <v>932</v>
      </c>
      <c r="AB10" s="28">
        <v>10.9</v>
      </c>
      <c r="AC10" s="19" t="s">
        <v>33</v>
      </c>
      <c r="AD10" s="28">
        <f t="shared" si="3"/>
        <v>1090</v>
      </c>
      <c r="AE10" s="29">
        <v>75</v>
      </c>
      <c r="AF10" s="30">
        <v>31</v>
      </c>
      <c r="AG10" s="30">
        <v>29</v>
      </c>
      <c r="AH10" s="35">
        <f t="shared" si="4"/>
        <v>6.7424999999999999E-2</v>
      </c>
      <c r="AI10" s="36">
        <f t="shared" si="5"/>
        <v>6.7424999999999997</v>
      </c>
    </row>
    <row r="11" spans="1:35" s="3" customFormat="1" ht="20.100000000000001" customHeight="1">
      <c r="A11" s="10"/>
      <c r="B11" s="16"/>
      <c r="C11" s="12" t="s">
        <v>40</v>
      </c>
      <c r="D11" s="13">
        <f t="shared" si="6"/>
        <v>401</v>
      </c>
      <c r="E11" s="18"/>
      <c r="F11" s="13">
        <f t="shared" si="7"/>
        <v>600</v>
      </c>
      <c r="G11" s="14"/>
      <c r="H11" s="14"/>
      <c r="I11" s="14"/>
      <c r="J11" s="14"/>
      <c r="K11" s="14">
        <v>6</v>
      </c>
      <c r="L11" s="14"/>
      <c r="M11" s="14"/>
      <c r="N11" s="14"/>
      <c r="O11" s="14"/>
      <c r="P11" s="14"/>
      <c r="Q11" s="14"/>
      <c r="R11" s="14"/>
      <c r="S11" s="20"/>
      <c r="T11" s="20"/>
      <c r="U11" s="20"/>
      <c r="V11" s="21">
        <f t="shared" si="0"/>
        <v>6</v>
      </c>
      <c r="W11" s="10">
        <f t="shared" si="1"/>
        <v>200</v>
      </c>
      <c r="X11" s="10">
        <v>1200</v>
      </c>
      <c r="Y11" s="27">
        <v>10.32</v>
      </c>
      <c r="Z11" s="19" t="s">
        <v>33</v>
      </c>
      <c r="AA11" s="28">
        <f t="shared" si="2"/>
        <v>2064</v>
      </c>
      <c r="AB11" s="28">
        <v>11.25</v>
      </c>
      <c r="AC11" s="19" t="s">
        <v>33</v>
      </c>
      <c r="AD11" s="28">
        <f t="shared" si="3"/>
        <v>2250</v>
      </c>
      <c r="AE11" s="29">
        <v>75</v>
      </c>
      <c r="AF11" s="30">
        <v>33</v>
      </c>
      <c r="AG11" s="30">
        <v>30</v>
      </c>
      <c r="AH11" s="35">
        <f t="shared" si="4"/>
        <v>7.4249999999999997E-2</v>
      </c>
      <c r="AI11" s="36">
        <f t="shared" si="5"/>
        <v>14.85</v>
      </c>
    </row>
    <row r="12" spans="1:35" s="3" customFormat="1" ht="20.100000000000001" customHeight="1">
      <c r="A12" s="10"/>
      <c r="B12" s="16"/>
      <c r="C12" s="12" t="s">
        <v>40</v>
      </c>
      <c r="D12" s="13">
        <f t="shared" si="6"/>
        <v>601</v>
      </c>
      <c r="E12" s="18"/>
      <c r="F12" s="13">
        <f t="shared" si="7"/>
        <v>750</v>
      </c>
      <c r="G12" s="14"/>
      <c r="H12" s="14"/>
      <c r="I12" s="14"/>
      <c r="J12" s="14"/>
      <c r="K12" s="14"/>
      <c r="L12" s="14">
        <v>6</v>
      </c>
      <c r="M12" s="14"/>
      <c r="N12" s="14"/>
      <c r="O12" s="14"/>
      <c r="P12" s="14"/>
      <c r="Q12" s="14"/>
      <c r="R12" s="14"/>
      <c r="S12" s="20"/>
      <c r="T12" s="20"/>
      <c r="U12" s="20"/>
      <c r="V12" s="21">
        <f t="shared" si="0"/>
        <v>6</v>
      </c>
      <c r="W12" s="10">
        <f t="shared" si="1"/>
        <v>150</v>
      </c>
      <c r="X12" s="10">
        <v>900</v>
      </c>
      <c r="Y12" s="27">
        <v>10.32</v>
      </c>
      <c r="Z12" s="19" t="s">
        <v>33</v>
      </c>
      <c r="AA12" s="28">
        <f t="shared" si="2"/>
        <v>1548</v>
      </c>
      <c r="AB12" s="28">
        <v>11.4</v>
      </c>
      <c r="AC12" s="19" t="s">
        <v>33</v>
      </c>
      <c r="AD12" s="28">
        <f t="shared" si="3"/>
        <v>1710</v>
      </c>
      <c r="AE12" s="29">
        <v>75</v>
      </c>
      <c r="AF12" s="30">
        <v>33</v>
      </c>
      <c r="AG12" s="30">
        <v>30</v>
      </c>
      <c r="AH12" s="35">
        <f t="shared" si="4"/>
        <v>7.4249999999999997E-2</v>
      </c>
      <c r="AI12" s="36">
        <f t="shared" si="5"/>
        <v>11.137499999999999</v>
      </c>
    </row>
    <row r="13" spans="1:35" s="3" customFormat="1" ht="20.100000000000001" customHeight="1">
      <c r="A13" s="10"/>
      <c r="B13" s="16"/>
      <c r="C13" s="12" t="s">
        <v>40</v>
      </c>
      <c r="D13" s="13">
        <v>751</v>
      </c>
      <c r="E13" s="13"/>
      <c r="F13" s="13">
        <v>900</v>
      </c>
      <c r="G13" s="14"/>
      <c r="H13" s="14"/>
      <c r="I13" s="14"/>
      <c r="J13" s="14"/>
      <c r="K13" s="14"/>
      <c r="L13" s="14"/>
      <c r="M13" s="14"/>
      <c r="N13" s="14"/>
      <c r="O13" s="14"/>
      <c r="P13" s="14">
        <v>6</v>
      </c>
      <c r="Q13" s="14"/>
      <c r="R13" s="14"/>
      <c r="S13" s="20"/>
      <c r="T13" s="20"/>
      <c r="U13" s="20"/>
      <c r="V13" s="21">
        <f t="shared" si="0"/>
        <v>6</v>
      </c>
      <c r="W13" s="10">
        <f t="shared" si="1"/>
        <v>150</v>
      </c>
      <c r="X13" s="10">
        <v>900</v>
      </c>
      <c r="Y13" s="27">
        <v>11.82</v>
      </c>
      <c r="Z13" s="19" t="s">
        <v>33</v>
      </c>
      <c r="AA13" s="28">
        <f t="shared" si="2"/>
        <v>1773</v>
      </c>
      <c r="AB13" s="27">
        <v>12.1</v>
      </c>
      <c r="AC13" s="19" t="s">
        <v>33</v>
      </c>
      <c r="AD13" s="28">
        <f t="shared" si="3"/>
        <v>1815</v>
      </c>
      <c r="AE13" s="29">
        <v>75</v>
      </c>
      <c r="AF13" s="30">
        <v>35</v>
      </c>
      <c r="AG13" s="30">
        <v>31</v>
      </c>
      <c r="AH13" s="35">
        <f t="shared" si="4"/>
        <v>8.1375000000000003E-2</v>
      </c>
      <c r="AI13" s="36">
        <f t="shared" si="5"/>
        <v>12.206250000000001</v>
      </c>
    </row>
    <row r="14" spans="1:35" s="3" customFormat="1" ht="20.100000000000001" customHeight="1">
      <c r="A14" s="46" t="s">
        <v>42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7"/>
      <c r="W14" s="22">
        <f>SUM(W7:W13)</f>
        <v>900</v>
      </c>
      <c r="X14" s="22">
        <f>SUM(X7:X13)</f>
        <v>5400</v>
      </c>
      <c r="Y14" s="22"/>
      <c r="Z14" s="22"/>
      <c r="AA14" s="22">
        <f>SUM(AA7:AA13)</f>
        <v>9113</v>
      </c>
      <c r="AB14" s="22"/>
      <c r="AC14" s="22"/>
      <c r="AD14" s="22">
        <f>SUM(AD7:AD13)</f>
        <v>10025</v>
      </c>
      <c r="AE14" s="22"/>
      <c r="AF14" s="22"/>
      <c r="AG14" s="22"/>
      <c r="AH14" s="22"/>
      <c r="AI14" s="22">
        <f>SUM(AI7:AI13)</f>
        <v>65.163749999999993</v>
      </c>
    </row>
    <row r="15" spans="1:35" s="3" customFormat="1" ht="20.100000000000001" customHeight="1">
      <c r="A15" s="10" t="s">
        <v>38</v>
      </c>
      <c r="B15" s="11" t="s">
        <v>39</v>
      </c>
      <c r="C15" s="12" t="s">
        <v>40</v>
      </c>
      <c r="D15" s="13">
        <v>1</v>
      </c>
      <c r="E15" s="37" t="s">
        <v>41</v>
      </c>
      <c r="F15" s="13">
        <f>SUM(W15)</f>
        <v>500</v>
      </c>
      <c r="G15" s="14"/>
      <c r="H15" s="14"/>
      <c r="I15" s="14"/>
      <c r="J15" s="14"/>
      <c r="K15" s="14"/>
      <c r="L15" s="14"/>
      <c r="M15" s="14">
        <v>6</v>
      </c>
      <c r="N15" s="14"/>
      <c r="O15" s="14"/>
      <c r="P15" s="14"/>
      <c r="Q15" s="14"/>
      <c r="R15" s="14"/>
      <c r="S15" s="20"/>
      <c r="T15" s="20"/>
      <c r="U15" s="20"/>
      <c r="V15" s="21">
        <f t="shared" ref="V15:V18" si="8">SUM(G15:U15)</f>
        <v>6</v>
      </c>
      <c r="W15" s="10">
        <f t="shared" ref="W15:W18" si="9">X15/V15</f>
        <v>500</v>
      </c>
      <c r="X15" s="10">
        <v>3000</v>
      </c>
      <c r="Y15" s="27">
        <v>10.32</v>
      </c>
      <c r="Z15" s="19" t="s">
        <v>33</v>
      </c>
      <c r="AA15" s="28">
        <f t="shared" ref="AA15:AA18" si="10">W15*Y15</f>
        <v>5160</v>
      </c>
      <c r="AB15" s="27">
        <v>11.9</v>
      </c>
      <c r="AC15" s="19" t="s">
        <v>33</v>
      </c>
      <c r="AD15" s="28">
        <f t="shared" ref="AD15:AD18" si="11">AB15*W15</f>
        <v>5950</v>
      </c>
      <c r="AE15" s="29">
        <v>75</v>
      </c>
      <c r="AF15" s="30">
        <v>33</v>
      </c>
      <c r="AG15" s="30">
        <v>30</v>
      </c>
      <c r="AH15" s="35">
        <f t="shared" ref="AH15:AH18" si="12">AE15*AF15*AG15/1000000</f>
        <v>7.4249999999999997E-2</v>
      </c>
      <c r="AI15" s="36">
        <f t="shared" ref="AI15:AI18" si="13">AH15*W15</f>
        <v>37.125</v>
      </c>
    </row>
    <row r="16" spans="1:35" s="3" customFormat="1" ht="20.100000000000001" customHeight="1">
      <c r="A16" s="10"/>
      <c r="B16" s="16"/>
      <c r="C16" s="12" t="s">
        <v>40</v>
      </c>
      <c r="D16" s="13">
        <f t="shared" ref="D16:D18" si="14">SUM(F15)+1</f>
        <v>501</v>
      </c>
      <c r="E16" s="13"/>
      <c r="F16" s="13">
        <f t="shared" ref="F16:F18" si="15">SUM(W16,F15)</f>
        <v>750</v>
      </c>
      <c r="G16" s="17"/>
      <c r="H16" s="17"/>
      <c r="I16" s="14"/>
      <c r="J16" s="14"/>
      <c r="K16" s="14"/>
      <c r="L16" s="14"/>
      <c r="M16" s="14"/>
      <c r="N16" s="14">
        <v>6</v>
      </c>
      <c r="O16" s="14"/>
      <c r="P16" s="14"/>
      <c r="Q16" s="14"/>
      <c r="R16" s="14"/>
      <c r="S16" s="20"/>
      <c r="T16" s="20"/>
      <c r="U16" s="20"/>
      <c r="V16" s="21">
        <f t="shared" si="8"/>
        <v>6</v>
      </c>
      <c r="W16" s="10">
        <f t="shared" si="9"/>
        <v>250</v>
      </c>
      <c r="X16" s="10">
        <v>1500</v>
      </c>
      <c r="Y16" s="27">
        <v>11.82</v>
      </c>
      <c r="Z16" s="19" t="s">
        <v>33</v>
      </c>
      <c r="AA16" s="28">
        <f t="shared" si="10"/>
        <v>2955</v>
      </c>
      <c r="AB16" s="27">
        <v>12.1</v>
      </c>
      <c r="AC16" s="19" t="s">
        <v>33</v>
      </c>
      <c r="AD16" s="28">
        <f t="shared" si="11"/>
        <v>3025</v>
      </c>
      <c r="AE16" s="29">
        <v>75</v>
      </c>
      <c r="AF16" s="30">
        <v>33</v>
      </c>
      <c r="AG16" s="30">
        <v>30</v>
      </c>
      <c r="AH16" s="35">
        <f t="shared" si="12"/>
        <v>7.4249999999999997E-2</v>
      </c>
      <c r="AI16" s="36">
        <f t="shared" si="13"/>
        <v>18.5625</v>
      </c>
    </row>
    <row r="17" spans="1:37" s="3" customFormat="1" ht="20.100000000000001" customHeight="1">
      <c r="A17" s="10"/>
      <c r="B17" s="16"/>
      <c r="C17" s="12" t="s">
        <v>40</v>
      </c>
      <c r="D17" s="13">
        <f t="shared" si="14"/>
        <v>751</v>
      </c>
      <c r="E17" s="13"/>
      <c r="F17" s="13">
        <f t="shared" si="15"/>
        <v>800</v>
      </c>
      <c r="G17" s="17"/>
      <c r="H17" s="17"/>
      <c r="I17" s="14"/>
      <c r="J17" s="14"/>
      <c r="K17" s="14"/>
      <c r="L17" s="14"/>
      <c r="M17" s="14"/>
      <c r="N17" s="14"/>
      <c r="O17" s="14"/>
      <c r="P17" s="14"/>
      <c r="Q17" s="14"/>
      <c r="R17" s="14">
        <v>6</v>
      </c>
      <c r="S17" s="20"/>
      <c r="T17" s="20"/>
      <c r="U17" s="20"/>
      <c r="V17" s="21">
        <f t="shared" si="8"/>
        <v>6</v>
      </c>
      <c r="W17" s="10">
        <f t="shared" si="9"/>
        <v>50</v>
      </c>
      <c r="X17" s="10">
        <v>300</v>
      </c>
      <c r="Y17" s="27">
        <v>11.82</v>
      </c>
      <c r="Z17" s="19" t="s">
        <v>33</v>
      </c>
      <c r="AA17" s="28">
        <f t="shared" si="10"/>
        <v>591</v>
      </c>
      <c r="AB17" s="28">
        <v>13.05</v>
      </c>
      <c r="AC17" s="19" t="s">
        <v>33</v>
      </c>
      <c r="AD17" s="28">
        <f t="shared" si="11"/>
        <v>652.5</v>
      </c>
      <c r="AE17" s="29">
        <v>75</v>
      </c>
      <c r="AF17" s="30">
        <v>35</v>
      </c>
      <c r="AG17" s="30">
        <v>31</v>
      </c>
      <c r="AH17" s="35">
        <f t="shared" si="12"/>
        <v>8.1375000000000003E-2</v>
      </c>
      <c r="AI17" s="36">
        <f t="shared" si="13"/>
        <v>4.0687499999999996</v>
      </c>
    </row>
    <row r="18" spans="1:37" s="3" customFormat="1" ht="20.100000000000001" customHeight="1">
      <c r="A18" s="10"/>
      <c r="B18" s="16"/>
      <c r="C18" s="12" t="s">
        <v>40</v>
      </c>
      <c r="D18" s="13">
        <f t="shared" si="14"/>
        <v>801</v>
      </c>
      <c r="E18" s="13"/>
      <c r="F18" s="13">
        <f t="shared" si="15"/>
        <v>850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0">
        <v>6</v>
      </c>
      <c r="T18" s="20"/>
      <c r="U18" s="20"/>
      <c r="V18" s="21">
        <f t="shared" si="8"/>
        <v>6</v>
      </c>
      <c r="W18" s="10">
        <f t="shared" si="9"/>
        <v>50</v>
      </c>
      <c r="X18" s="10">
        <v>300</v>
      </c>
      <c r="Y18" s="27">
        <v>11.82</v>
      </c>
      <c r="Z18" s="19" t="s">
        <v>33</v>
      </c>
      <c r="AA18" s="28">
        <f t="shared" si="10"/>
        <v>591</v>
      </c>
      <c r="AB18" s="28">
        <v>13.95</v>
      </c>
      <c r="AC18" s="19" t="s">
        <v>33</v>
      </c>
      <c r="AD18" s="28">
        <f t="shared" si="11"/>
        <v>697.5</v>
      </c>
      <c r="AE18" s="29">
        <v>81</v>
      </c>
      <c r="AF18" s="30">
        <v>37</v>
      </c>
      <c r="AG18" s="30">
        <v>32</v>
      </c>
      <c r="AH18" s="35">
        <f t="shared" si="12"/>
        <v>9.5904000000000003E-2</v>
      </c>
      <c r="AI18" s="36">
        <f t="shared" si="13"/>
        <v>4.7952000000000004</v>
      </c>
    </row>
    <row r="19" spans="1:37" s="3" customFormat="1" ht="20.100000000000001" customHeight="1">
      <c r="A19" s="46" t="s">
        <v>42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7"/>
      <c r="W19" s="22">
        <f>SUM(W15:W18)</f>
        <v>850</v>
      </c>
      <c r="X19" s="22">
        <f>SUM(X15:X18)</f>
        <v>5100</v>
      </c>
      <c r="Y19" s="22"/>
      <c r="Z19" s="22"/>
      <c r="AA19" s="22">
        <f>SUM(AA15:AA18)</f>
        <v>9297</v>
      </c>
      <c r="AB19" s="22"/>
      <c r="AC19" s="22"/>
      <c r="AD19" s="22">
        <f>SUM(AD15:AD18)</f>
        <v>10325</v>
      </c>
      <c r="AE19" s="22"/>
      <c r="AF19" s="22"/>
      <c r="AG19" s="22"/>
      <c r="AH19" s="22"/>
      <c r="AI19" s="22">
        <f>SUM(AI15:AI18)</f>
        <v>64.551450000000003</v>
      </c>
      <c r="AK19" s="3" t="s">
        <v>43</v>
      </c>
    </row>
    <row r="20" spans="1:37" s="3" customFormat="1" ht="20.100000000000001" customHeight="1">
      <c r="A20" s="10" t="s">
        <v>38</v>
      </c>
      <c r="B20" s="11" t="s">
        <v>39</v>
      </c>
      <c r="C20" s="12" t="s">
        <v>40</v>
      </c>
      <c r="D20" s="13">
        <v>1</v>
      </c>
      <c r="E20" s="37" t="s">
        <v>41</v>
      </c>
      <c r="F20" s="13">
        <f>SUM(W20)</f>
        <v>500</v>
      </c>
      <c r="G20" s="14"/>
      <c r="H20" s="14"/>
      <c r="I20" s="14"/>
      <c r="J20" s="14"/>
      <c r="K20" s="14"/>
      <c r="L20" s="14"/>
      <c r="M20" s="14"/>
      <c r="N20" s="14"/>
      <c r="O20" s="14">
        <v>6</v>
      </c>
      <c r="P20" s="14"/>
      <c r="Q20" s="14"/>
      <c r="R20" s="14"/>
      <c r="S20" s="20"/>
      <c r="T20" s="20"/>
      <c r="U20" s="20"/>
      <c r="V20" s="21">
        <f>SUM(G20:U20)</f>
        <v>6</v>
      </c>
      <c r="W20" s="10">
        <f>X20/V20</f>
        <v>500</v>
      </c>
      <c r="X20" s="10">
        <v>3000</v>
      </c>
      <c r="Y20" s="27">
        <v>11.82</v>
      </c>
      <c r="Z20" s="19" t="s">
        <v>33</v>
      </c>
      <c r="AA20" s="28">
        <f>W20*Y20</f>
        <v>5910</v>
      </c>
      <c r="AB20" s="28">
        <v>12.55</v>
      </c>
      <c r="AC20" s="19" t="s">
        <v>33</v>
      </c>
      <c r="AD20" s="28">
        <f>AB20*W20</f>
        <v>6275</v>
      </c>
      <c r="AE20" s="29">
        <v>75</v>
      </c>
      <c r="AF20" s="30">
        <v>35</v>
      </c>
      <c r="AG20" s="30">
        <v>31</v>
      </c>
      <c r="AH20" s="35">
        <f>AE20*AF20*AG20/1000000</f>
        <v>8.1375000000000003E-2</v>
      </c>
      <c r="AI20" s="36">
        <f>AH20*W20</f>
        <v>40.6875</v>
      </c>
    </row>
    <row r="21" spans="1:37" s="3" customFormat="1" ht="20.100000000000001" customHeight="1">
      <c r="A21" s="10"/>
      <c r="B21" s="16"/>
      <c r="C21" s="12" t="s">
        <v>40</v>
      </c>
      <c r="D21" s="13">
        <f t="shared" ref="D21:D23" si="16">SUM(F20)+1</f>
        <v>501</v>
      </c>
      <c r="E21" s="13"/>
      <c r="F21" s="13">
        <f t="shared" ref="F21:F23" si="17">SUM(W21,F20)</f>
        <v>650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>
        <v>6</v>
      </c>
      <c r="R21" s="14"/>
      <c r="S21" s="20"/>
      <c r="T21" s="20"/>
      <c r="U21" s="20"/>
      <c r="V21" s="21">
        <f>SUM(G21:U21)</f>
        <v>6</v>
      </c>
      <c r="W21" s="10">
        <f>X21/V21</f>
        <v>150</v>
      </c>
      <c r="X21" s="10">
        <v>900</v>
      </c>
      <c r="Y21" s="27">
        <v>11.82</v>
      </c>
      <c r="Z21" s="19" t="s">
        <v>33</v>
      </c>
      <c r="AA21" s="28">
        <f>W21*Y21</f>
        <v>1773</v>
      </c>
      <c r="AB21" s="28">
        <v>12.85</v>
      </c>
      <c r="AC21" s="19" t="s">
        <v>33</v>
      </c>
      <c r="AD21" s="28">
        <f>AB21*W21</f>
        <v>1927.5</v>
      </c>
      <c r="AE21" s="29">
        <v>75</v>
      </c>
      <c r="AF21" s="30">
        <v>35</v>
      </c>
      <c r="AG21" s="30">
        <v>31</v>
      </c>
      <c r="AH21" s="35">
        <f>AE21*AF21*AG21/1000000</f>
        <v>8.1375000000000003E-2</v>
      </c>
      <c r="AI21" s="36">
        <f>AH21*W21</f>
        <v>12.206250000000001</v>
      </c>
    </row>
    <row r="22" spans="1:37" s="3" customFormat="1" ht="20.100000000000001" customHeight="1">
      <c r="A22" s="10"/>
      <c r="B22" s="16"/>
      <c r="C22" s="12" t="s">
        <v>40</v>
      </c>
      <c r="D22" s="13">
        <f t="shared" si="16"/>
        <v>651</v>
      </c>
      <c r="E22" s="13"/>
      <c r="F22" s="13">
        <f t="shared" si="17"/>
        <v>700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20"/>
      <c r="T22" s="20">
        <v>6</v>
      </c>
      <c r="U22" s="20"/>
      <c r="V22" s="21">
        <f>SUM(G22:U22)</f>
        <v>6</v>
      </c>
      <c r="W22" s="10">
        <f>X22/V22</f>
        <v>50</v>
      </c>
      <c r="X22" s="10">
        <v>300</v>
      </c>
      <c r="Y22" s="27">
        <v>11.82</v>
      </c>
      <c r="Z22" s="19" t="s">
        <v>33</v>
      </c>
      <c r="AA22" s="28">
        <f>W22*Y22</f>
        <v>591</v>
      </c>
      <c r="AB22" s="28">
        <v>14.4</v>
      </c>
      <c r="AC22" s="19" t="s">
        <v>33</v>
      </c>
      <c r="AD22" s="28">
        <f>AB22*W22</f>
        <v>720</v>
      </c>
      <c r="AE22" s="29">
        <v>81</v>
      </c>
      <c r="AF22" s="30">
        <v>37</v>
      </c>
      <c r="AG22" s="30">
        <v>32</v>
      </c>
      <c r="AH22" s="35">
        <f>AE22*AF22*AG22/1000000</f>
        <v>9.5904000000000003E-2</v>
      </c>
      <c r="AI22" s="36">
        <f>AH22*W22</f>
        <v>4.7952000000000004</v>
      </c>
    </row>
    <row r="23" spans="1:37" s="3" customFormat="1" ht="20.100000000000001" customHeight="1">
      <c r="A23" s="10"/>
      <c r="B23" s="11"/>
      <c r="C23" s="12" t="s">
        <v>40</v>
      </c>
      <c r="D23" s="13">
        <f t="shared" si="16"/>
        <v>701</v>
      </c>
      <c r="E23" s="13"/>
      <c r="F23" s="13">
        <f t="shared" si="17"/>
        <v>750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20"/>
      <c r="T23" s="20"/>
      <c r="U23" s="20">
        <v>6</v>
      </c>
      <c r="V23" s="21">
        <f>SUM(G23:U23)</f>
        <v>6</v>
      </c>
      <c r="W23" s="10">
        <f>X23/V23</f>
        <v>50</v>
      </c>
      <c r="X23" s="10">
        <v>300</v>
      </c>
      <c r="Y23" s="27">
        <v>11.82</v>
      </c>
      <c r="Z23" s="19" t="s">
        <v>33</v>
      </c>
      <c r="AA23" s="28">
        <f>W23*Y23</f>
        <v>591</v>
      </c>
      <c r="AB23" s="28">
        <v>15.15</v>
      </c>
      <c r="AC23" s="19" t="s">
        <v>33</v>
      </c>
      <c r="AD23" s="28">
        <f>AB23*W23</f>
        <v>757.5</v>
      </c>
      <c r="AE23" s="29">
        <v>81</v>
      </c>
      <c r="AF23" s="30">
        <v>37</v>
      </c>
      <c r="AG23" s="30">
        <v>32</v>
      </c>
      <c r="AH23" s="35">
        <f>AE23*AF23*AG23/1000000</f>
        <v>9.5904000000000003E-2</v>
      </c>
      <c r="AI23" s="36">
        <f>AH23*W23</f>
        <v>4.7952000000000004</v>
      </c>
    </row>
    <row r="24" spans="1:37" s="3" customFormat="1" ht="20.100000000000001" customHeight="1">
      <c r="A24" s="46" t="s">
        <v>42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7"/>
      <c r="W24" s="22">
        <f>SUM(W20:W23)</f>
        <v>750</v>
      </c>
      <c r="X24" s="22">
        <f>SUM(X20:X23)</f>
        <v>4500</v>
      </c>
      <c r="Y24" s="22"/>
      <c r="Z24" s="22"/>
      <c r="AA24" s="22">
        <f>SUM(AA20:AA23)</f>
        <v>8865</v>
      </c>
      <c r="AB24" s="22"/>
      <c r="AC24" s="22"/>
      <c r="AD24" s="22">
        <f>SUM(AD20:AD23)</f>
        <v>9680</v>
      </c>
      <c r="AE24" s="22"/>
      <c r="AF24" s="22"/>
      <c r="AG24" s="22"/>
      <c r="AH24" s="22"/>
      <c r="AI24" s="22">
        <f>SUM(AI20:AI23)</f>
        <v>62.48415</v>
      </c>
    </row>
    <row r="25" spans="1:37" s="1" customFormat="1" ht="20.100000000000001" customHeight="1">
      <c r="A25" s="10" t="s">
        <v>38</v>
      </c>
      <c r="B25" s="11" t="s">
        <v>39</v>
      </c>
      <c r="C25" s="12" t="s">
        <v>44</v>
      </c>
      <c r="D25" s="13">
        <v>1</v>
      </c>
      <c r="E25" s="37" t="s">
        <v>41</v>
      </c>
      <c r="F25" s="13">
        <f>SUM(W25)</f>
        <v>100</v>
      </c>
      <c r="G25" s="14">
        <v>6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0"/>
      <c r="T25" s="20"/>
      <c r="U25" s="20"/>
      <c r="V25" s="23">
        <f>SUM(G25:U25)</f>
        <v>6</v>
      </c>
      <c r="W25" s="10">
        <f>X25/V25</f>
        <v>100</v>
      </c>
      <c r="X25" s="10">
        <v>600</v>
      </c>
      <c r="Y25" s="27">
        <v>9.32</v>
      </c>
      <c r="Z25" s="19" t="s">
        <v>33</v>
      </c>
      <c r="AA25" s="28">
        <f>W25*Y25</f>
        <v>932</v>
      </c>
      <c r="AB25" s="28">
        <v>10.25</v>
      </c>
      <c r="AC25" s="19" t="s">
        <v>33</v>
      </c>
      <c r="AD25" s="28">
        <f>AB25*W25</f>
        <v>1025</v>
      </c>
      <c r="AE25" s="29">
        <v>75</v>
      </c>
      <c r="AF25" s="30">
        <v>31</v>
      </c>
      <c r="AG25" s="30">
        <v>29</v>
      </c>
      <c r="AH25" s="35">
        <f>AE25*AF25*AG25/1000000</f>
        <v>6.7424999999999999E-2</v>
      </c>
      <c r="AI25" s="36">
        <f>AH25*W25</f>
        <v>6.7424999999999997</v>
      </c>
    </row>
    <row r="26" spans="1:37" s="3" customFormat="1" ht="20.100000000000001" customHeight="1">
      <c r="A26" s="10"/>
      <c r="B26" s="15"/>
      <c r="C26" s="12" t="s">
        <v>44</v>
      </c>
      <c r="D26" s="13">
        <f t="shared" ref="D26:D31" si="18">SUM(F25)+1</f>
        <v>101</v>
      </c>
      <c r="E26" s="13"/>
      <c r="F26" s="13">
        <f t="shared" ref="F26:F31" si="19">SUM(W26,F25)</f>
        <v>200</v>
      </c>
      <c r="G26" s="14"/>
      <c r="H26" s="14">
        <v>6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0"/>
      <c r="T26" s="20"/>
      <c r="U26" s="20"/>
      <c r="V26" s="23">
        <f t="shared" ref="V26:V31" si="20">SUM(G26:U26)</f>
        <v>6</v>
      </c>
      <c r="W26" s="10">
        <f t="shared" ref="W26:W31" si="21">X26/V26</f>
        <v>100</v>
      </c>
      <c r="X26" s="10">
        <v>600</v>
      </c>
      <c r="Y26" s="27">
        <v>9.32</v>
      </c>
      <c r="Z26" s="19" t="s">
        <v>33</v>
      </c>
      <c r="AA26" s="28">
        <f t="shared" ref="AA26:AA31" si="22">W26*Y26</f>
        <v>932</v>
      </c>
      <c r="AB26" s="28">
        <v>10.6</v>
      </c>
      <c r="AC26" s="19" t="s">
        <v>33</v>
      </c>
      <c r="AD26" s="28">
        <f t="shared" ref="AD26:AD31" si="23">AB26*W26</f>
        <v>1060</v>
      </c>
      <c r="AE26" s="29">
        <v>75</v>
      </c>
      <c r="AF26" s="30">
        <v>31</v>
      </c>
      <c r="AG26" s="30">
        <v>29</v>
      </c>
      <c r="AH26" s="35">
        <f t="shared" ref="AH26:AH31" si="24">AE26*AF26*AG26/1000000</f>
        <v>6.7424999999999999E-2</v>
      </c>
      <c r="AI26" s="36">
        <f t="shared" ref="AI26:AI31" si="25">AH26*W26</f>
        <v>6.7424999999999997</v>
      </c>
    </row>
    <row r="27" spans="1:37" s="3" customFormat="1" ht="20.100000000000001" customHeight="1">
      <c r="A27" s="10"/>
      <c r="B27" s="16"/>
      <c r="C27" s="12" t="s">
        <v>44</v>
      </c>
      <c r="D27" s="13">
        <f t="shared" si="18"/>
        <v>201</v>
      </c>
      <c r="E27" s="13"/>
      <c r="F27" s="13">
        <f t="shared" si="19"/>
        <v>300</v>
      </c>
      <c r="G27" s="14"/>
      <c r="H27" s="14"/>
      <c r="I27" s="14">
        <v>6</v>
      </c>
      <c r="J27" s="14"/>
      <c r="K27" s="14"/>
      <c r="L27" s="14"/>
      <c r="M27" s="14"/>
      <c r="N27" s="14"/>
      <c r="O27" s="14"/>
      <c r="P27" s="14"/>
      <c r="Q27" s="14"/>
      <c r="R27" s="14"/>
      <c r="S27" s="20"/>
      <c r="T27" s="20"/>
      <c r="U27" s="20"/>
      <c r="V27" s="23">
        <f t="shared" si="20"/>
        <v>6</v>
      </c>
      <c r="W27" s="10">
        <f t="shared" si="21"/>
        <v>100</v>
      </c>
      <c r="X27" s="10">
        <v>600</v>
      </c>
      <c r="Y27" s="27">
        <v>9.32</v>
      </c>
      <c r="Z27" s="19" t="s">
        <v>33</v>
      </c>
      <c r="AA27" s="28">
        <f t="shared" si="22"/>
        <v>932</v>
      </c>
      <c r="AB27" s="28">
        <v>10.75</v>
      </c>
      <c r="AC27" s="19" t="s">
        <v>33</v>
      </c>
      <c r="AD27" s="28">
        <f t="shared" si="23"/>
        <v>1075</v>
      </c>
      <c r="AE27" s="29">
        <v>75</v>
      </c>
      <c r="AF27" s="30">
        <v>31</v>
      </c>
      <c r="AG27" s="30">
        <v>29</v>
      </c>
      <c r="AH27" s="35">
        <f t="shared" si="24"/>
        <v>6.7424999999999999E-2</v>
      </c>
      <c r="AI27" s="36">
        <f t="shared" si="25"/>
        <v>6.7424999999999997</v>
      </c>
    </row>
    <row r="28" spans="1:37" s="3" customFormat="1" ht="20.100000000000001" customHeight="1">
      <c r="A28" s="10"/>
      <c r="B28" s="16"/>
      <c r="C28" s="12" t="s">
        <v>44</v>
      </c>
      <c r="D28" s="13">
        <f t="shared" si="18"/>
        <v>301</v>
      </c>
      <c r="E28" s="13"/>
      <c r="F28" s="13">
        <f t="shared" si="19"/>
        <v>400</v>
      </c>
      <c r="G28" s="17"/>
      <c r="H28" s="17"/>
      <c r="I28" s="14"/>
      <c r="J28" s="14">
        <v>6</v>
      </c>
      <c r="K28" s="14"/>
      <c r="L28" s="14"/>
      <c r="M28" s="14"/>
      <c r="N28" s="14"/>
      <c r="O28" s="14"/>
      <c r="P28" s="14"/>
      <c r="Q28" s="14"/>
      <c r="R28" s="14"/>
      <c r="S28" s="20"/>
      <c r="T28" s="20"/>
      <c r="U28" s="20"/>
      <c r="V28" s="23">
        <f t="shared" si="20"/>
        <v>6</v>
      </c>
      <c r="W28" s="10">
        <f t="shared" si="21"/>
        <v>100</v>
      </c>
      <c r="X28" s="10">
        <v>600</v>
      </c>
      <c r="Y28" s="27">
        <v>9.32</v>
      </c>
      <c r="Z28" s="19" t="s">
        <v>33</v>
      </c>
      <c r="AA28" s="28">
        <f t="shared" si="22"/>
        <v>932</v>
      </c>
      <c r="AB28" s="28">
        <v>10.9</v>
      </c>
      <c r="AC28" s="19" t="s">
        <v>33</v>
      </c>
      <c r="AD28" s="28">
        <f t="shared" si="23"/>
        <v>1090</v>
      </c>
      <c r="AE28" s="29">
        <v>75</v>
      </c>
      <c r="AF28" s="30">
        <v>31</v>
      </c>
      <c r="AG28" s="30">
        <v>29</v>
      </c>
      <c r="AH28" s="35">
        <f t="shared" si="24"/>
        <v>6.7424999999999999E-2</v>
      </c>
      <c r="AI28" s="36">
        <f t="shared" si="25"/>
        <v>6.7424999999999997</v>
      </c>
    </row>
    <row r="29" spans="1:37" s="3" customFormat="1" ht="20.100000000000001" customHeight="1">
      <c r="A29" s="10"/>
      <c r="B29" s="16"/>
      <c r="C29" s="12" t="s">
        <v>44</v>
      </c>
      <c r="D29" s="13">
        <f t="shared" si="18"/>
        <v>401</v>
      </c>
      <c r="E29" s="13"/>
      <c r="F29" s="13">
        <f t="shared" si="19"/>
        <v>600</v>
      </c>
      <c r="G29" s="14"/>
      <c r="H29" s="14"/>
      <c r="I29" s="14"/>
      <c r="J29" s="14"/>
      <c r="K29" s="14">
        <v>6</v>
      </c>
      <c r="L29" s="14"/>
      <c r="M29" s="14"/>
      <c r="N29" s="14"/>
      <c r="O29" s="14"/>
      <c r="P29" s="14"/>
      <c r="Q29" s="14"/>
      <c r="R29" s="14"/>
      <c r="S29" s="20"/>
      <c r="T29" s="20"/>
      <c r="U29" s="20"/>
      <c r="V29" s="23">
        <f t="shared" si="20"/>
        <v>6</v>
      </c>
      <c r="W29" s="10">
        <f t="shared" si="21"/>
        <v>200</v>
      </c>
      <c r="X29" s="10">
        <v>1200</v>
      </c>
      <c r="Y29" s="27">
        <v>10.32</v>
      </c>
      <c r="Z29" s="19" t="s">
        <v>33</v>
      </c>
      <c r="AA29" s="28">
        <f t="shared" si="22"/>
        <v>2064</v>
      </c>
      <c r="AB29" s="28">
        <v>11.25</v>
      </c>
      <c r="AC29" s="19" t="s">
        <v>33</v>
      </c>
      <c r="AD29" s="28">
        <f t="shared" si="23"/>
        <v>2250</v>
      </c>
      <c r="AE29" s="29">
        <v>75</v>
      </c>
      <c r="AF29" s="30">
        <v>33</v>
      </c>
      <c r="AG29" s="30">
        <v>30</v>
      </c>
      <c r="AH29" s="35">
        <f t="shared" si="24"/>
        <v>7.4249999999999997E-2</v>
      </c>
      <c r="AI29" s="36">
        <f t="shared" si="25"/>
        <v>14.85</v>
      </c>
    </row>
    <row r="30" spans="1:37" s="3" customFormat="1" ht="20.100000000000001" customHeight="1">
      <c r="A30" s="10"/>
      <c r="B30" s="16"/>
      <c r="C30" s="12" t="s">
        <v>44</v>
      </c>
      <c r="D30" s="13">
        <f t="shared" si="18"/>
        <v>601</v>
      </c>
      <c r="E30" s="13"/>
      <c r="F30" s="13">
        <f t="shared" si="19"/>
        <v>750</v>
      </c>
      <c r="G30" s="14"/>
      <c r="H30" s="14"/>
      <c r="I30" s="14"/>
      <c r="J30" s="14"/>
      <c r="K30" s="14"/>
      <c r="L30" s="14">
        <v>6</v>
      </c>
      <c r="M30" s="14"/>
      <c r="N30" s="14"/>
      <c r="O30" s="14"/>
      <c r="P30" s="14"/>
      <c r="Q30" s="14"/>
      <c r="R30" s="14"/>
      <c r="S30" s="20"/>
      <c r="T30" s="20"/>
      <c r="U30" s="20"/>
      <c r="V30" s="23">
        <f t="shared" si="20"/>
        <v>6</v>
      </c>
      <c r="W30" s="10">
        <f t="shared" si="21"/>
        <v>150</v>
      </c>
      <c r="X30" s="10">
        <v>900</v>
      </c>
      <c r="Y30" s="27">
        <v>10.32</v>
      </c>
      <c r="Z30" s="19" t="s">
        <v>33</v>
      </c>
      <c r="AA30" s="28">
        <f t="shared" si="22"/>
        <v>1548</v>
      </c>
      <c r="AB30" s="28">
        <v>11.4</v>
      </c>
      <c r="AC30" s="19" t="s">
        <v>33</v>
      </c>
      <c r="AD30" s="28">
        <f t="shared" si="23"/>
        <v>1710</v>
      </c>
      <c r="AE30" s="29">
        <v>75</v>
      </c>
      <c r="AF30" s="30">
        <v>33</v>
      </c>
      <c r="AG30" s="30">
        <v>30</v>
      </c>
      <c r="AH30" s="35">
        <f t="shared" si="24"/>
        <v>7.4249999999999997E-2</v>
      </c>
      <c r="AI30" s="36">
        <f t="shared" si="25"/>
        <v>11.137499999999999</v>
      </c>
    </row>
    <row r="31" spans="1:37" s="3" customFormat="1" ht="20.100000000000001" customHeight="1">
      <c r="A31" s="10"/>
      <c r="B31" s="16"/>
      <c r="C31" s="12" t="s">
        <v>44</v>
      </c>
      <c r="D31" s="13">
        <f t="shared" si="18"/>
        <v>751</v>
      </c>
      <c r="E31" s="13"/>
      <c r="F31" s="13">
        <f t="shared" si="19"/>
        <v>900</v>
      </c>
      <c r="G31" s="14"/>
      <c r="H31" s="14"/>
      <c r="I31" s="14"/>
      <c r="J31" s="14"/>
      <c r="K31" s="14"/>
      <c r="L31" s="14"/>
      <c r="M31" s="14"/>
      <c r="N31" s="14"/>
      <c r="O31" s="14"/>
      <c r="P31" s="14">
        <v>6</v>
      </c>
      <c r="Q31" s="14"/>
      <c r="R31" s="14"/>
      <c r="S31" s="20"/>
      <c r="T31" s="20"/>
      <c r="U31" s="20"/>
      <c r="V31" s="23">
        <f t="shared" si="20"/>
        <v>6</v>
      </c>
      <c r="W31" s="10">
        <f t="shared" si="21"/>
        <v>150</v>
      </c>
      <c r="X31" s="10">
        <v>900</v>
      </c>
      <c r="Y31" s="27">
        <v>11.82</v>
      </c>
      <c r="Z31" s="19" t="s">
        <v>33</v>
      </c>
      <c r="AA31" s="28">
        <f t="shared" si="22"/>
        <v>1773</v>
      </c>
      <c r="AB31" s="27">
        <v>12.1</v>
      </c>
      <c r="AC31" s="19" t="s">
        <v>33</v>
      </c>
      <c r="AD31" s="28">
        <f t="shared" si="23"/>
        <v>1815</v>
      </c>
      <c r="AE31" s="29">
        <v>75</v>
      </c>
      <c r="AF31" s="30">
        <v>35</v>
      </c>
      <c r="AG31" s="30">
        <v>31</v>
      </c>
      <c r="AH31" s="35">
        <f t="shared" si="24"/>
        <v>8.1375000000000003E-2</v>
      </c>
      <c r="AI31" s="36">
        <f t="shared" si="25"/>
        <v>12.206250000000001</v>
      </c>
    </row>
    <row r="32" spans="1:37" s="3" customFormat="1" ht="20.100000000000001" customHeight="1">
      <c r="A32" s="46" t="s">
        <v>42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7"/>
      <c r="W32" s="22">
        <f>SUM(W25:W31)</f>
        <v>900</v>
      </c>
      <c r="X32" s="22">
        <f>SUM(X25:X31)</f>
        <v>5400</v>
      </c>
      <c r="Y32" s="22"/>
      <c r="Z32" s="22"/>
      <c r="AA32" s="22">
        <f>SUM(AA25:AA31)</f>
        <v>9113</v>
      </c>
      <c r="AB32" s="22"/>
      <c r="AC32" s="22"/>
      <c r="AD32" s="22">
        <f>SUM(AD25:AD31)</f>
        <v>10025</v>
      </c>
      <c r="AE32" s="22"/>
      <c r="AF32" s="22"/>
      <c r="AG32" s="22"/>
      <c r="AH32" s="22"/>
      <c r="AI32" s="22">
        <f>SUM(AI25:AI31)</f>
        <v>65.163749999999993</v>
      </c>
    </row>
    <row r="33" spans="1:35" s="3" customFormat="1" ht="20.100000000000001" customHeight="1">
      <c r="A33" s="10" t="s">
        <v>38</v>
      </c>
      <c r="B33" s="11" t="s">
        <v>39</v>
      </c>
      <c r="C33" s="12" t="s">
        <v>44</v>
      </c>
      <c r="D33" s="13">
        <v>1</v>
      </c>
      <c r="E33" s="37" t="s">
        <v>41</v>
      </c>
      <c r="F33" s="13">
        <f>SUM(W33)</f>
        <v>500</v>
      </c>
      <c r="G33" s="14"/>
      <c r="H33" s="14"/>
      <c r="I33" s="14"/>
      <c r="J33" s="14"/>
      <c r="K33" s="14"/>
      <c r="L33" s="14"/>
      <c r="M33" s="14">
        <v>6</v>
      </c>
      <c r="N33" s="14"/>
      <c r="O33" s="14"/>
      <c r="P33" s="14"/>
      <c r="Q33" s="14"/>
      <c r="R33" s="14"/>
      <c r="S33" s="20"/>
      <c r="T33" s="20"/>
      <c r="U33" s="20"/>
      <c r="V33" s="23">
        <f t="shared" ref="V33:V36" si="26">SUM(G33:U33)</f>
        <v>6</v>
      </c>
      <c r="W33" s="10">
        <f t="shared" ref="W33:W36" si="27">X33/V33</f>
        <v>500</v>
      </c>
      <c r="X33" s="10">
        <v>3000</v>
      </c>
      <c r="Y33" s="27">
        <v>10.32</v>
      </c>
      <c r="Z33" s="19" t="s">
        <v>33</v>
      </c>
      <c r="AA33" s="28">
        <f t="shared" ref="AA33:AA36" si="28">W33*Y33</f>
        <v>5160</v>
      </c>
      <c r="AB33" s="27">
        <v>11.9</v>
      </c>
      <c r="AC33" s="19" t="s">
        <v>33</v>
      </c>
      <c r="AD33" s="28">
        <f t="shared" ref="AD33:AD36" si="29">AB33*W33</f>
        <v>5950</v>
      </c>
      <c r="AE33" s="29">
        <v>75</v>
      </c>
      <c r="AF33" s="30">
        <v>33</v>
      </c>
      <c r="AG33" s="30">
        <v>30</v>
      </c>
      <c r="AH33" s="35">
        <f t="shared" ref="AH33:AH36" si="30">AE33*AF33*AG33/1000000</f>
        <v>7.4249999999999997E-2</v>
      </c>
      <c r="AI33" s="36">
        <f t="shared" ref="AI33:AI36" si="31">AH33*W33</f>
        <v>37.125</v>
      </c>
    </row>
    <row r="34" spans="1:35" s="3" customFormat="1" ht="20.100000000000001" customHeight="1">
      <c r="A34" s="10"/>
      <c r="B34" s="16"/>
      <c r="C34" s="12" t="s">
        <v>44</v>
      </c>
      <c r="D34" s="13">
        <f t="shared" ref="D34:D36" si="32">SUM(F33)+1</f>
        <v>501</v>
      </c>
      <c r="E34" s="13"/>
      <c r="F34" s="13">
        <f t="shared" ref="F34:F36" si="33">SUM(W34,F33)</f>
        <v>750</v>
      </c>
      <c r="G34" s="17"/>
      <c r="H34" s="17"/>
      <c r="I34" s="14"/>
      <c r="J34" s="14"/>
      <c r="K34" s="14"/>
      <c r="L34" s="14"/>
      <c r="M34" s="14"/>
      <c r="N34" s="14">
        <v>6</v>
      </c>
      <c r="O34" s="14"/>
      <c r="P34" s="14"/>
      <c r="Q34" s="14"/>
      <c r="R34" s="14"/>
      <c r="S34" s="20"/>
      <c r="T34" s="20"/>
      <c r="U34" s="20"/>
      <c r="V34" s="23">
        <f t="shared" si="26"/>
        <v>6</v>
      </c>
      <c r="W34" s="10">
        <f t="shared" si="27"/>
        <v>250</v>
      </c>
      <c r="X34" s="10">
        <v>1500</v>
      </c>
      <c r="Y34" s="27">
        <v>11.82</v>
      </c>
      <c r="Z34" s="19" t="s">
        <v>33</v>
      </c>
      <c r="AA34" s="28">
        <f t="shared" si="28"/>
        <v>2955</v>
      </c>
      <c r="AB34" s="27">
        <v>12.1</v>
      </c>
      <c r="AC34" s="19" t="s">
        <v>33</v>
      </c>
      <c r="AD34" s="28">
        <f t="shared" si="29"/>
        <v>3025</v>
      </c>
      <c r="AE34" s="29">
        <v>75</v>
      </c>
      <c r="AF34" s="30">
        <v>33</v>
      </c>
      <c r="AG34" s="30">
        <v>30</v>
      </c>
      <c r="AH34" s="35">
        <f t="shared" si="30"/>
        <v>7.4249999999999997E-2</v>
      </c>
      <c r="AI34" s="36">
        <f t="shared" si="31"/>
        <v>18.5625</v>
      </c>
    </row>
    <row r="35" spans="1:35" s="3" customFormat="1" ht="20.100000000000001" customHeight="1">
      <c r="A35" s="10"/>
      <c r="B35" s="16"/>
      <c r="C35" s="12" t="s">
        <v>44</v>
      </c>
      <c r="D35" s="13">
        <f t="shared" si="32"/>
        <v>751</v>
      </c>
      <c r="E35" s="13"/>
      <c r="F35" s="13">
        <f t="shared" si="33"/>
        <v>800</v>
      </c>
      <c r="G35" s="17"/>
      <c r="H35" s="17"/>
      <c r="I35" s="14"/>
      <c r="J35" s="14"/>
      <c r="K35" s="14"/>
      <c r="L35" s="14"/>
      <c r="M35" s="14"/>
      <c r="N35" s="14"/>
      <c r="O35" s="14"/>
      <c r="P35" s="14"/>
      <c r="Q35" s="14"/>
      <c r="R35" s="14">
        <v>6</v>
      </c>
      <c r="S35" s="20"/>
      <c r="T35" s="20"/>
      <c r="U35" s="20"/>
      <c r="V35" s="23">
        <f t="shared" si="26"/>
        <v>6</v>
      </c>
      <c r="W35" s="10">
        <f t="shared" si="27"/>
        <v>50</v>
      </c>
      <c r="X35" s="10">
        <v>300</v>
      </c>
      <c r="Y35" s="27">
        <v>11.82</v>
      </c>
      <c r="Z35" s="19" t="s">
        <v>33</v>
      </c>
      <c r="AA35" s="28">
        <f t="shared" si="28"/>
        <v>591</v>
      </c>
      <c r="AB35" s="28">
        <v>13.05</v>
      </c>
      <c r="AC35" s="19" t="s">
        <v>33</v>
      </c>
      <c r="AD35" s="28">
        <f t="shared" si="29"/>
        <v>652.5</v>
      </c>
      <c r="AE35" s="29">
        <v>75</v>
      </c>
      <c r="AF35" s="30">
        <v>35</v>
      </c>
      <c r="AG35" s="30">
        <v>31</v>
      </c>
      <c r="AH35" s="35">
        <f t="shared" si="30"/>
        <v>8.1375000000000003E-2</v>
      </c>
      <c r="AI35" s="36">
        <f t="shared" si="31"/>
        <v>4.0687499999999996</v>
      </c>
    </row>
    <row r="36" spans="1:35" s="3" customFormat="1" ht="20.100000000000001" customHeight="1">
      <c r="A36" s="10"/>
      <c r="B36" s="16"/>
      <c r="C36" s="12" t="s">
        <v>44</v>
      </c>
      <c r="D36" s="13">
        <f t="shared" si="32"/>
        <v>801</v>
      </c>
      <c r="E36" s="13"/>
      <c r="F36" s="13">
        <f t="shared" si="33"/>
        <v>850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20">
        <v>6</v>
      </c>
      <c r="T36" s="20"/>
      <c r="U36" s="20"/>
      <c r="V36" s="23">
        <f t="shared" si="26"/>
        <v>6</v>
      </c>
      <c r="W36" s="10">
        <f t="shared" si="27"/>
        <v>50</v>
      </c>
      <c r="X36" s="10">
        <v>300</v>
      </c>
      <c r="Y36" s="27">
        <v>11.82</v>
      </c>
      <c r="Z36" s="19" t="s">
        <v>33</v>
      </c>
      <c r="AA36" s="28">
        <f t="shared" si="28"/>
        <v>591</v>
      </c>
      <c r="AB36" s="28">
        <v>13.95</v>
      </c>
      <c r="AC36" s="19" t="s">
        <v>33</v>
      </c>
      <c r="AD36" s="28">
        <f t="shared" si="29"/>
        <v>697.5</v>
      </c>
      <c r="AE36" s="29">
        <v>81</v>
      </c>
      <c r="AF36" s="30">
        <v>37</v>
      </c>
      <c r="AG36" s="30">
        <v>32</v>
      </c>
      <c r="AH36" s="35">
        <f t="shared" si="30"/>
        <v>9.5904000000000003E-2</v>
      </c>
      <c r="AI36" s="36">
        <f t="shared" si="31"/>
        <v>4.7952000000000004</v>
      </c>
    </row>
    <row r="37" spans="1:35" s="3" customFormat="1" ht="20.100000000000001" customHeight="1">
      <c r="A37" s="46" t="s">
        <v>42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7"/>
      <c r="W37" s="22">
        <f>SUM(W33:W36)</f>
        <v>850</v>
      </c>
      <c r="X37" s="22">
        <f>SUM(X33:X36)</f>
        <v>5100</v>
      </c>
      <c r="Y37" s="22"/>
      <c r="Z37" s="22"/>
      <c r="AA37" s="22">
        <f>SUM(AA33:AA36)</f>
        <v>9297</v>
      </c>
      <c r="AB37" s="22"/>
      <c r="AC37" s="22"/>
      <c r="AD37" s="22">
        <f>SUM(AD33:AD36)</f>
        <v>10325</v>
      </c>
      <c r="AE37" s="22"/>
      <c r="AF37" s="22"/>
      <c r="AG37" s="22"/>
      <c r="AH37" s="22"/>
      <c r="AI37" s="22">
        <f>SUM(AI33:AI36)</f>
        <v>64.551450000000003</v>
      </c>
    </row>
    <row r="38" spans="1:35" s="3" customFormat="1" ht="20.100000000000001" customHeight="1">
      <c r="A38" s="10" t="s">
        <v>38</v>
      </c>
      <c r="B38" s="11" t="s">
        <v>39</v>
      </c>
      <c r="C38" s="12" t="s">
        <v>44</v>
      </c>
      <c r="D38" s="13">
        <v>1</v>
      </c>
      <c r="E38" s="37" t="s">
        <v>41</v>
      </c>
      <c r="F38" s="13">
        <f>SUM(W38)</f>
        <v>500</v>
      </c>
      <c r="G38" s="14"/>
      <c r="H38" s="14"/>
      <c r="I38" s="14"/>
      <c r="J38" s="14"/>
      <c r="K38" s="14"/>
      <c r="L38" s="14"/>
      <c r="M38" s="14"/>
      <c r="N38" s="14"/>
      <c r="O38" s="14">
        <v>6</v>
      </c>
      <c r="P38" s="14"/>
      <c r="Q38" s="14"/>
      <c r="R38" s="14"/>
      <c r="S38" s="20"/>
      <c r="T38" s="20"/>
      <c r="U38" s="20"/>
      <c r="V38" s="23">
        <f t="shared" ref="V38:V41" si="34">SUM(G38:U38)</f>
        <v>6</v>
      </c>
      <c r="W38" s="10">
        <f t="shared" ref="W38:W41" si="35">X38/V38</f>
        <v>500</v>
      </c>
      <c r="X38" s="10">
        <v>3000</v>
      </c>
      <c r="Y38" s="27">
        <v>11.82</v>
      </c>
      <c r="Z38" s="19" t="s">
        <v>33</v>
      </c>
      <c r="AA38" s="28">
        <f t="shared" ref="AA38:AA41" si="36">W38*Y38</f>
        <v>5910</v>
      </c>
      <c r="AB38" s="28">
        <v>12.55</v>
      </c>
      <c r="AC38" s="19" t="s">
        <v>33</v>
      </c>
      <c r="AD38" s="28">
        <f t="shared" ref="AD38:AD41" si="37">AB38*W38</f>
        <v>6275</v>
      </c>
      <c r="AE38" s="29">
        <v>75</v>
      </c>
      <c r="AF38" s="30">
        <v>35</v>
      </c>
      <c r="AG38" s="30">
        <v>31</v>
      </c>
      <c r="AH38" s="35">
        <f t="shared" ref="AH38:AH41" si="38">AE38*AF38*AG38/1000000</f>
        <v>8.1375000000000003E-2</v>
      </c>
      <c r="AI38" s="36">
        <f t="shared" ref="AI38:AI41" si="39">AH38*W38</f>
        <v>40.6875</v>
      </c>
    </row>
    <row r="39" spans="1:35" s="3" customFormat="1" ht="20.100000000000001" customHeight="1">
      <c r="A39" s="10"/>
      <c r="B39" s="16"/>
      <c r="C39" s="12" t="s">
        <v>44</v>
      </c>
      <c r="D39" s="13">
        <f t="shared" ref="D39:D41" si="40">SUM(F38)+1</f>
        <v>501</v>
      </c>
      <c r="E39" s="13"/>
      <c r="F39" s="13">
        <f t="shared" ref="F39:F41" si="41">SUM(W39,F38)</f>
        <v>650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>
        <v>6</v>
      </c>
      <c r="R39" s="14"/>
      <c r="S39" s="20"/>
      <c r="T39" s="20"/>
      <c r="U39" s="20"/>
      <c r="V39" s="23">
        <f t="shared" si="34"/>
        <v>6</v>
      </c>
      <c r="W39" s="10">
        <f t="shared" si="35"/>
        <v>150</v>
      </c>
      <c r="X39" s="10">
        <v>900</v>
      </c>
      <c r="Y39" s="27">
        <v>11.82</v>
      </c>
      <c r="Z39" s="19" t="s">
        <v>33</v>
      </c>
      <c r="AA39" s="28">
        <f t="shared" si="36"/>
        <v>1773</v>
      </c>
      <c r="AB39" s="28">
        <v>12.85</v>
      </c>
      <c r="AC39" s="19" t="s">
        <v>33</v>
      </c>
      <c r="AD39" s="28">
        <f t="shared" si="37"/>
        <v>1927.5</v>
      </c>
      <c r="AE39" s="29">
        <v>75</v>
      </c>
      <c r="AF39" s="30">
        <v>35</v>
      </c>
      <c r="AG39" s="30">
        <v>31</v>
      </c>
      <c r="AH39" s="35">
        <f t="shared" si="38"/>
        <v>8.1375000000000003E-2</v>
      </c>
      <c r="AI39" s="36">
        <f t="shared" si="39"/>
        <v>12.206250000000001</v>
      </c>
    </row>
    <row r="40" spans="1:35" s="3" customFormat="1" ht="20.100000000000001" customHeight="1">
      <c r="A40" s="10"/>
      <c r="B40" s="16"/>
      <c r="C40" s="12" t="s">
        <v>44</v>
      </c>
      <c r="D40" s="13">
        <f t="shared" si="40"/>
        <v>651</v>
      </c>
      <c r="E40" s="13"/>
      <c r="F40" s="13">
        <f t="shared" si="41"/>
        <v>700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20"/>
      <c r="T40" s="20">
        <v>6</v>
      </c>
      <c r="U40" s="20"/>
      <c r="V40" s="23">
        <f t="shared" si="34"/>
        <v>6</v>
      </c>
      <c r="W40" s="10">
        <f t="shared" si="35"/>
        <v>50</v>
      </c>
      <c r="X40" s="10">
        <v>300</v>
      </c>
      <c r="Y40" s="27">
        <v>11.82</v>
      </c>
      <c r="Z40" s="19" t="s">
        <v>33</v>
      </c>
      <c r="AA40" s="28">
        <f t="shared" si="36"/>
        <v>591</v>
      </c>
      <c r="AB40" s="28">
        <v>14.4</v>
      </c>
      <c r="AC40" s="19" t="s">
        <v>33</v>
      </c>
      <c r="AD40" s="28">
        <f t="shared" si="37"/>
        <v>720</v>
      </c>
      <c r="AE40" s="29">
        <v>81</v>
      </c>
      <c r="AF40" s="30">
        <v>37</v>
      </c>
      <c r="AG40" s="30">
        <v>32</v>
      </c>
      <c r="AH40" s="35">
        <f t="shared" si="38"/>
        <v>9.5904000000000003E-2</v>
      </c>
      <c r="AI40" s="36">
        <f t="shared" si="39"/>
        <v>4.7952000000000004</v>
      </c>
    </row>
    <row r="41" spans="1:35" s="3" customFormat="1" ht="20.100000000000001" customHeight="1">
      <c r="A41" s="10"/>
      <c r="B41" s="16"/>
      <c r="C41" s="12" t="s">
        <v>44</v>
      </c>
      <c r="D41" s="13">
        <f t="shared" si="40"/>
        <v>701</v>
      </c>
      <c r="E41" s="13"/>
      <c r="F41" s="13">
        <f t="shared" si="41"/>
        <v>750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20"/>
      <c r="T41" s="20"/>
      <c r="U41" s="20">
        <v>6</v>
      </c>
      <c r="V41" s="23">
        <f t="shared" si="34"/>
        <v>6</v>
      </c>
      <c r="W41" s="10">
        <f t="shared" si="35"/>
        <v>50</v>
      </c>
      <c r="X41" s="10">
        <v>300</v>
      </c>
      <c r="Y41" s="27">
        <v>11.82</v>
      </c>
      <c r="Z41" s="19" t="s">
        <v>33</v>
      </c>
      <c r="AA41" s="28">
        <f t="shared" si="36"/>
        <v>591</v>
      </c>
      <c r="AB41" s="28">
        <v>15.15</v>
      </c>
      <c r="AC41" s="19" t="s">
        <v>33</v>
      </c>
      <c r="AD41" s="28">
        <f t="shared" si="37"/>
        <v>757.5</v>
      </c>
      <c r="AE41" s="29">
        <v>81</v>
      </c>
      <c r="AF41" s="30">
        <v>37</v>
      </c>
      <c r="AG41" s="30">
        <v>32</v>
      </c>
      <c r="AH41" s="35">
        <f t="shared" si="38"/>
        <v>9.5904000000000003E-2</v>
      </c>
      <c r="AI41" s="36">
        <f t="shared" si="39"/>
        <v>4.7952000000000004</v>
      </c>
    </row>
    <row r="42" spans="1:35" s="3" customFormat="1" ht="20.100000000000001" customHeight="1">
      <c r="A42" s="46" t="s">
        <v>42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7"/>
      <c r="W42" s="22">
        <f>SUM(W38:W41)</f>
        <v>750</v>
      </c>
      <c r="X42" s="22">
        <f>SUM(X38:X41)</f>
        <v>4500</v>
      </c>
      <c r="Y42" s="22"/>
      <c r="Z42" s="22"/>
      <c r="AA42" s="22">
        <f>SUM(AA38:AA41)</f>
        <v>8865</v>
      </c>
      <c r="AB42" s="22"/>
      <c r="AC42" s="22"/>
      <c r="AD42" s="22">
        <f>SUM(AD38:AD41)</f>
        <v>9680</v>
      </c>
      <c r="AE42" s="22"/>
      <c r="AF42" s="22"/>
      <c r="AG42" s="22"/>
      <c r="AH42" s="22"/>
      <c r="AI42" s="22">
        <f>SUM(AI38:AI41)</f>
        <v>62.48415</v>
      </c>
    </row>
    <row r="43" spans="1:35" s="3" customFormat="1" ht="20.100000000000001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7"/>
      <c r="W43" s="24">
        <f t="shared" ref="W43:AA43" si="42">SUM(W7:W42)/2</f>
        <v>5000</v>
      </c>
      <c r="X43" s="24">
        <f t="shared" si="42"/>
        <v>30000</v>
      </c>
      <c r="Y43" s="24"/>
      <c r="Z43" s="24"/>
      <c r="AA43" s="24">
        <f t="shared" si="42"/>
        <v>54550</v>
      </c>
      <c r="AB43" s="24"/>
      <c r="AC43" s="24"/>
      <c r="AD43" s="24">
        <f>SUM(AD7:AD42)/2</f>
        <v>60060</v>
      </c>
      <c r="AE43" s="24"/>
      <c r="AF43" s="24"/>
      <c r="AG43" s="24"/>
      <c r="AH43" s="24"/>
      <c r="AI43" s="24">
        <f>SUM(AI7:AI42)/2</f>
        <v>384.39870000000002</v>
      </c>
    </row>
    <row r="44" spans="1:35">
      <c r="V44" s="1"/>
    </row>
    <row r="45" spans="1:35">
      <c r="V45" s="1"/>
    </row>
    <row r="46" spans="1:35">
      <c r="V46" s="1"/>
    </row>
  </sheetData>
  <mergeCells count="37">
    <mergeCell ref="A43:V43"/>
    <mergeCell ref="A4:A6"/>
    <mergeCell ref="B4:B6"/>
    <mergeCell ref="C4:C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A19:V19"/>
    <mergeCell ref="A24:V24"/>
    <mergeCell ref="A32:V32"/>
    <mergeCell ref="A37:V37"/>
    <mergeCell ref="A42:V42"/>
    <mergeCell ref="A1:AI1"/>
    <mergeCell ref="B2:X2"/>
    <mergeCell ref="B3:X3"/>
    <mergeCell ref="G4:U4"/>
    <mergeCell ref="A14:V14"/>
    <mergeCell ref="S5:S6"/>
    <mergeCell ref="T5:T6"/>
    <mergeCell ref="U5:U6"/>
    <mergeCell ref="V4:V6"/>
    <mergeCell ref="W4:W6"/>
    <mergeCell ref="X4:X6"/>
    <mergeCell ref="Y4:AA5"/>
    <mergeCell ref="AB4:AD5"/>
    <mergeCell ref="AE4:AG5"/>
    <mergeCell ref="AH4:AI5"/>
    <mergeCell ref="D4:F6"/>
  </mergeCells>
  <printOptions horizontalCentered="1"/>
  <pageMargins left="0.23" right="0.196850393700787" top="0.35433070866141703" bottom="0.17" header="0" footer="0"/>
  <pageSetup paperSize="9" scale="60" firstPageNumber="410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Packing List</vt:lpstr>
      <vt:lpstr>'Packing List'!Print_Area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Dators</cp:lastModifiedBy>
  <cp:lastPrinted>2024-08-28T10:50:00Z</cp:lastPrinted>
  <dcterms:created xsi:type="dcterms:W3CDTF">1996-12-17T01:32:00Z</dcterms:created>
  <dcterms:modified xsi:type="dcterms:W3CDTF">2025-12-29T10:27:06Z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803DBF7086EF49E3B6B1D24619B0D2AC_13</vt:lpwstr>
  </property>
  <property fmtid="{D5CDD505-2E9C-101B-9397-08002B2CF9AE}" pid="4" name="KSOReadingLayout">
    <vt:bool>true</vt:bool>
  </property>
</Properties>
</file>